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408" documentId="120_S{2AC9BD13-BADA-5192-A53E-5A8FF88502F6}" xr6:coauthVersionLast="47" xr6:coauthVersionMax="47" xr10:uidLastSave="{E9ED6D83-E917-4355-A024-42A6E3B8FC48}"/>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I4" i="4"/>
  <c r="J4" i="4"/>
  <c r="L4" i="4"/>
  <c r="B4" i="4"/>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2" i="9"/>
  <c r="G2" i="9"/>
  <c r="I2" i="9"/>
  <c r="J2" i="9"/>
  <c r="L2" i="9"/>
  <c r="B3" i="9"/>
  <c r="G3" i="9"/>
  <c r="I3" i="9"/>
  <c r="J3" i="9"/>
  <c r="L3" i="9"/>
  <c r="B4" i="9"/>
  <c r="G4" i="9"/>
  <c r="I4" i="9"/>
  <c r="J4" i="9"/>
  <c r="L4" i="9"/>
  <c r="B5" i="9"/>
  <c r="G5" i="9"/>
  <c r="I5" i="9"/>
  <c r="J5" i="9"/>
  <c r="L5" i="9"/>
  <c r="B6" i="9"/>
  <c r="G6" i="9"/>
  <c r="I6" i="9"/>
  <c r="J6" i="9"/>
  <c r="L6" i="9"/>
  <c r="B7" i="9"/>
  <c r="G7" i="9"/>
  <c r="I7" i="9"/>
  <c r="J7" i="9"/>
  <c r="L7" i="9"/>
  <c r="G4" i="1"/>
  <c r="B3" i="4"/>
  <c r="L7" i="5"/>
  <c r="L8" i="5"/>
  <c r="L9" i="5"/>
  <c r="L10" i="5"/>
  <c r="L11" i="5"/>
  <c r="L12" i="5"/>
  <c r="L13" i="5"/>
  <c r="L14" i="5"/>
  <c r="L15" i="5"/>
  <c r="L16" i="5"/>
  <c r="L17" i="5"/>
  <c r="L18" i="5"/>
  <c r="L19" i="5"/>
  <c r="L20" i="5"/>
  <c r="L21" i="5"/>
  <c r="L22" i="5"/>
  <c r="L23" i="5"/>
  <c r="L24" i="5"/>
  <c r="L25" i="5"/>
  <c r="L26" i="5"/>
  <c r="L27" i="5"/>
  <c r="L28" i="5"/>
  <c r="L29" i="5"/>
  <c r="L30" i="5"/>
  <c r="L31" i="5"/>
  <c r="L32" i="5"/>
  <c r="J7" i="5"/>
  <c r="J8" i="5"/>
  <c r="J9" i="5"/>
  <c r="J10" i="5"/>
  <c r="J11" i="5"/>
  <c r="J12" i="5"/>
  <c r="J13" i="5"/>
  <c r="J14" i="5"/>
  <c r="J15" i="5"/>
  <c r="J16" i="5"/>
  <c r="J17" i="5"/>
  <c r="J18" i="5"/>
  <c r="J19" i="5"/>
  <c r="J20" i="5"/>
  <c r="J21" i="5"/>
  <c r="J22" i="5"/>
  <c r="J23" i="5"/>
  <c r="J24" i="5"/>
  <c r="J25" i="5"/>
  <c r="J26" i="5"/>
  <c r="J27" i="5"/>
  <c r="J28" i="5"/>
  <c r="J29" i="5"/>
  <c r="J30" i="5"/>
  <c r="J31" i="5"/>
  <c r="J32" i="5"/>
  <c r="I7" i="5"/>
  <c r="I8" i="5"/>
  <c r="I9" i="5"/>
  <c r="I10" i="5"/>
  <c r="I11" i="5"/>
  <c r="I12" i="5"/>
  <c r="I13" i="5"/>
  <c r="I14" i="5"/>
  <c r="I15" i="5"/>
  <c r="I16" i="5"/>
  <c r="I17" i="5"/>
  <c r="I18" i="5"/>
  <c r="I19" i="5"/>
  <c r="I20" i="5"/>
  <c r="I21" i="5"/>
  <c r="I22" i="5"/>
  <c r="I23" i="5"/>
  <c r="I24" i="5"/>
  <c r="I25" i="5"/>
  <c r="I26" i="5"/>
  <c r="I27" i="5"/>
  <c r="I28" i="5"/>
  <c r="I29" i="5"/>
  <c r="I30" i="5"/>
  <c r="I31" i="5"/>
  <c r="I32" i="5"/>
  <c r="B7" i="5"/>
  <c r="B8" i="5"/>
  <c r="B9" i="5"/>
  <c r="B10" i="5"/>
  <c r="B11" i="5"/>
  <c r="B12" i="5"/>
  <c r="B13" i="5"/>
  <c r="B14" i="5"/>
  <c r="B15" i="5"/>
  <c r="B16" i="5"/>
  <c r="B17" i="5"/>
  <c r="B18" i="5"/>
  <c r="B19" i="5"/>
  <c r="B20" i="5"/>
  <c r="B21" i="5"/>
  <c r="B22" i="5"/>
  <c r="B23" i="5"/>
  <c r="B24" i="5"/>
  <c r="B25" i="5"/>
  <c r="B26" i="5"/>
  <c r="B27" i="5"/>
  <c r="B28" i="5"/>
  <c r="B29" i="5"/>
  <c r="B30" i="5"/>
  <c r="B31" i="5"/>
  <c r="B32" i="5"/>
  <c r="G7" i="5"/>
  <c r="G8" i="5"/>
  <c r="G9" i="5"/>
  <c r="G10" i="5"/>
  <c r="G11" i="5"/>
  <c r="G12" i="5"/>
  <c r="G13" i="5"/>
  <c r="G14" i="5"/>
  <c r="G15" i="5"/>
  <c r="G16" i="5"/>
  <c r="G17" i="5"/>
  <c r="G18" i="5"/>
  <c r="G19" i="5"/>
  <c r="G20" i="5"/>
  <c r="G21" i="5"/>
  <c r="G22" i="5"/>
  <c r="G23" i="5"/>
  <c r="G24" i="5"/>
  <c r="G25" i="5"/>
  <c r="G26" i="5"/>
  <c r="G27" i="5"/>
  <c r="G28" i="5"/>
  <c r="G29" i="5"/>
  <c r="G30" i="5"/>
  <c r="G31" i="5"/>
  <c r="G32" i="5"/>
  <c r="D7" i="3"/>
  <c r="G6" i="5"/>
  <c r="B6" i="5"/>
  <c r="I6" i="5"/>
  <c r="J6" i="5"/>
  <c r="L6" i="5"/>
  <c r="B3" i="1"/>
  <c r="G3" i="1"/>
  <c r="I3" i="1"/>
  <c r="J3" i="1"/>
  <c r="L3" i="1"/>
  <c r="B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D8" i="3"/>
  <c r="D9" i="3"/>
  <c r="D10" i="3"/>
  <c r="D11" i="3"/>
  <c r="D12"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G2" i="1"/>
  <c r="G5" i="5"/>
  <c r="G3" i="4"/>
  <c r="I3" i="4"/>
  <c r="J3" i="4"/>
  <c r="L3"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alcChain>
</file>

<file path=xl/sharedStrings.xml><?xml version="1.0" encoding="utf-8"?>
<sst xmlns="http://schemas.openxmlformats.org/spreadsheetml/2006/main" count="181611" uniqueCount="39220">
  <si>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</si>
  <si>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</si>
  <si>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</si>
  <si>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</si>
  <si>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</si>
  <si>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</si>
  <si>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</si>
  <si>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</si>
  <si>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</si>
  <si>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</si>
  <si>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</si>
  <si>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</si>
  <si>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</si>
  <si>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</si>
  <si>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</si>
  <si>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</si>
  <si>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</si>
  <si>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</si>
  <si>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</si>
  <si>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</si>
  <si>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</si>
  <si>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</si>
  <si>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</si>
  <si>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</si>
  <si>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</si>
  <si>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</si>
  <si>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</si>
  <si>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</si>
  <si>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</si>
  <si>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</si>
  <si>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</si>
  <si>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</si>
  <si>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</si>
  <si>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</si>
  <si>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</si>
  <si>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</si>
  <si>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</si>
  <si>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</si>
  <si>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</si>
  <si>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</si>
  <si>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</si>
  <si>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</si>
  <si>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</si>
  <si>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</si>
  <si>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</si>
  <si>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</si>
  <si>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</si>
  <si>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</si>
  <si>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</si>
  <si>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</si>
  <si>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</si>
  <si>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</si>
  <si>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</si>
  <si>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</si>
  <si>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</si>
  <si>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</si>
  <si>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</si>
  <si>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</si>
  <si>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</si>
  <si>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</si>
  <si>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</si>
  <si>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</si>
  <si>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</si>
  <si>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</si>
  <si>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</si>
  <si>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</si>
  <si>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</si>
  <si>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</si>
  <si>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</si>
  <si>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</si>
  <si>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</si>
  <si>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</si>
  <si>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</si>
  <si>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</si>
  <si>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</si>
  <si>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</si>
  <si>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</si>
  <si>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</si>
  <si>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</si>
  <si>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</si>
  <si>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</si>
  <si>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</si>
  <si>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</si>
  <si>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</si>
  <si>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</si>
  <si>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</si>
  <si>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</si>
  <si>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</si>
  <si>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</si>
  <si>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</si>
  <si>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</si>
  <si>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</si>
  <si>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</si>
  <si>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</si>
  <si>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</si>
  <si>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</si>
  <si>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</si>
  <si>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</si>
  <si>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</si>
  <si>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</si>
  <si>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</si>
  <si>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</si>
  <si>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</si>
  <si>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</si>
  <si>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</si>
  <si>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</si>
  <si>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</si>
  <si>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</si>
  <si>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</si>
  <si>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</si>
  <si>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</si>
  <si>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</si>
  <si>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</si>
  <si>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</si>
  <si>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</si>
  <si>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</si>
  <si>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</si>
  <si>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</si>
  <si>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</si>
  <si>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</si>
  <si>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</si>
  <si>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</si>
  <si>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</si>
  <si>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</si>
  <si>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</si>
  <si>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</si>
  <si>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</si>
  <si>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</si>
  <si>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</si>
  <si>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</si>
  <si>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</si>
  <si>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</si>
  <si>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</si>
  <si>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</si>
  <si>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</si>
  <si>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</si>
  <si>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</si>
  <si>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</si>
  <si>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</si>
  <si>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</si>
  <si>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</si>
  <si>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</si>
  <si>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</si>
  <si>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</si>
  <si>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</si>
  <si>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</si>
  <si>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</si>
  <si>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</si>
  <si>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</si>
  <si>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</si>
  <si>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</si>
  <si>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</si>
  <si>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</si>
  <si>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</si>
  <si>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</si>
  <si>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</si>
  <si>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</si>
  <si>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</si>
  <si>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</si>
  <si>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</si>
  <si>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</si>
  <si>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</si>
  <si>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</si>
  <si>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</si>
  <si>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</si>
  <si>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</si>
  <si>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</si>
  <si>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</si>
  <si>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</si>
  <si>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</si>
  <si>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</si>
  <si>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</si>
  <si>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</si>
  <si>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</si>
  <si>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</si>
  <si>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</si>
  <si>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</si>
  <si>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</si>
  <si>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</si>
  <si>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</si>
  <si>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</si>
  <si>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</si>
  <si>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</si>
  <si>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</si>
  <si>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</si>
  <si>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</si>
  <si>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</si>
  <si>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</si>
  <si>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</si>
  <si>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</si>
  <si>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</si>
  <si>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</si>
  <si>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</si>
  <si>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</si>
  <si>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</si>
  <si>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</si>
  <si>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</si>
  <si>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</si>
  <si>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</si>
  <si>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</si>
  <si>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</si>
  <si>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</si>
  <si>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</si>
  <si>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</si>
  <si>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</si>
  <si>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</si>
  <si>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</si>
  <si>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</si>
  <si>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</si>
  <si>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</si>
  <si>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</si>
  <si>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</si>
  <si>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</si>
  <si>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</si>
  <si>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</si>
  <si>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</si>
  <si>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</si>
  <si>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</si>
  <si>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</si>
  <si>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</si>
  <si>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</si>
  <si>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</si>
  <si>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</si>
  <si>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</si>
  <si>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</si>
  <si>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</si>
  <si>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</si>
  <si>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</si>
  <si>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</si>
  <si>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</si>
  <si>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</si>
  <si>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</si>
  <si>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</si>
  <si>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</si>
  <si>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</si>
  <si>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</si>
  <si>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</si>
  <si>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</si>
  <si>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</si>
  <si>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</si>
  <si>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</si>
  <si>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</si>
  <si>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</si>
  <si>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</si>
  <si>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</si>
  <si>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</si>
  <si>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</si>
  <si>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</si>
  <si>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</si>
  <si>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</si>
  <si>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</si>
  <si>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</si>
  <si>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</si>
  <si>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</si>
  <si>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</si>
  <si>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</si>
  <si>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</si>
  <si>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</si>
  <si>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</si>
  <si>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</si>
  <si>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</si>
  <si>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</si>
  <si>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</si>
  <si>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</si>
  <si>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</si>
  <si>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</si>
  <si>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</si>
  <si>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</si>
  <si>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</si>
  <si>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</si>
  <si>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</si>
  <si>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</si>
  <si>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</si>
  <si>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</si>
  <si>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</si>
  <si>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</si>
  <si>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</si>
  <si>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</si>
  <si>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</si>
  <si>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</si>
  <si>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</si>
  <si>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</si>
  <si>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</si>
  <si>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</si>
  <si>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</si>
  <si>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</si>
  <si>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</si>
  <si>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</si>
  <si>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</si>
  <si>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</si>
  <si>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</si>
  <si>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</si>
  <si>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</si>
  <si>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</si>
  <si>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</si>
  <si>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</si>
  <si>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</si>
  <si>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</si>
  <si>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</si>
  <si>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</si>
  <si>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</si>
  <si>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</si>
  <si>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</si>
  <si>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</si>
  <si>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</si>
  <si>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</si>
  <si>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</si>
  <si>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</si>
  <si>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</si>
  <si>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</si>
  <si>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</si>
  <si>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</si>
  <si>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</si>
  <si>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</si>
  <si>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</si>
  <si>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</si>
  <si>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</si>
  <si>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</si>
  <si>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</si>
  <si>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</si>
  <si>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</si>
  <si>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</si>
  <si>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</si>
  <si>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</si>
  <si>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</si>
  <si>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</si>
  <si>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</si>
  <si>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</si>
  <si>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</si>
  <si>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</si>
  <si>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</si>
  <si>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</si>
  <si>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</si>
  <si>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</si>
  <si>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</si>
  <si>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</si>
  <si>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</si>
  <si>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</si>
  <si>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</si>
  <si>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</si>
  <si>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</si>
  <si>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</si>
  <si>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</si>
  <si>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</si>
  <si>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</si>
  <si>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</si>
  <si>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</si>
  <si>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</si>
  <si>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</si>
  <si>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</si>
  <si>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</si>
  <si>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</si>
  <si>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</si>
  <si>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</si>
  <si>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</si>
  <si>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</si>
  <si>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</si>
  <si>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</si>
  <si>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</si>
  <si>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</si>
  <si>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</si>
  <si>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</si>
  <si>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</si>
  <si>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</si>
  <si>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</si>
  <si>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</si>
  <si>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</si>
  <si>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</si>
  <si>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</si>
  <si>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</si>
  <si>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</si>
  <si>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</si>
  <si>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</si>
  <si>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</si>
  <si>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</si>
  <si>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</si>
  <si>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</si>
  <si>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</si>
  <si>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</si>
  <si>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</si>
  <si>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</si>
  <si>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</si>
  <si>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</si>
  <si>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</si>
  <si>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</si>
  <si>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</si>
  <si>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</si>
  <si>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</si>
  <si>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</si>
  <si>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</si>
  <si>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</si>
  <si>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</si>
  <si>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</si>
  <si>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</si>
  <si>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</si>
  <si>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</si>
  <si>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</si>
  <si>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</si>
  <si>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</si>
  <si>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</si>
  <si>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</si>
  <si>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</si>
  <si>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</si>
  <si>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</si>
  <si>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</si>
  <si>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</si>
  <si>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</si>
  <si>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</si>
  <si>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</si>
  <si>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</si>
  <si>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</si>
  <si>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</si>
  <si>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</si>
  <si>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</si>
  <si>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</si>
  <si>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</si>
  <si>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</si>
  <si>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</si>
  <si>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</si>
  <si>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</si>
  <si>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</si>
  <si>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</si>
  <si>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</si>
  <si>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</si>
  <si>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</si>
  <si>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</si>
  <si>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</si>
  <si>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</si>
  <si>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</si>
  <si>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</si>
  <si>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</si>
  <si>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</si>
  <si>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</si>
  <si>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</si>
  <si>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</si>
  <si>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</si>
  <si>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</si>
  <si>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</si>
  <si>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</si>
  <si>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</si>
  <si>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</si>
  <si>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</si>
  <si>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</si>
  <si>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</si>
  <si>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</si>
  <si>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</si>
  <si>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</si>
  <si>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</si>
  <si>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</si>
  <si>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</si>
  <si>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</si>
  <si>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</si>
  <si>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</si>
  <si>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</si>
  <si>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</si>
  <si>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</si>
  <si>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</si>
  <si>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</si>
  <si>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</si>
  <si>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</si>
  <si>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</si>
  <si>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</si>
  <si>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</si>
  <si>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</si>
  <si>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</si>
  <si>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</si>
  <si>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</si>
  <si>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</si>
  <si>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</si>
  <si>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</si>
  <si>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</si>
  <si>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</si>
  <si>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</si>
  <si>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</si>
  <si>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</si>
  <si>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</si>
  <si>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</si>
  <si>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</si>
  <si>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</si>
  <si>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</si>
  <si>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</si>
  <si>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</si>
  <si>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</si>
  <si>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</si>
  <si>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</si>
  <si>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</si>
  <si>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</si>
  <si>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</si>
  <si>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</si>
  <si>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</si>
  <si>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</si>
  <si>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</si>
  <si>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</si>
  <si>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</si>
  <si>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</si>
  <si>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</si>
  <si>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</si>
  <si>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</si>
  <si>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</si>
  <si>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</si>
  <si>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</si>
  <si>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</si>
  <si>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</si>
  <si>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</si>
  <si>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</si>
  <si>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</si>
  <si>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</si>
  <si>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</si>
  <si>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</si>
  <si>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</si>
  <si>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</si>
  <si>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</si>
  <si>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</si>
  <si>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</si>
  <si>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</si>
  <si>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</si>
  <si>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</si>
  <si>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</si>
  <si>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</si>
  <si>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</si>
  <si>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</si>
  <si>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</si>
  <si>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</si>
  <si>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</si>
  <si>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</si>
  <si>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</si>
  <si>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</si>
  <si>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</si>
  <si>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</si>
  <si>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</si>
  <si>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</si>
  <si>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</si>
  <si>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</si>
  <si>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</si>
  <si>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</si>
  <si>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</si>
  <si>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</si>
  <si>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</si>
  <si>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</si>
  <si>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</si>
  <si>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</si>
  <si>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</si>
  <si>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</si>
  <si>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</si>
  <si>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</si>
  <si>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</si>
  <si>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</si>
  <si>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</si>
  <si>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</si>
  <si>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</si>
  <si>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</si>
  <si>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</si>
  <si>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</si>
  <si>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</si>
  <si>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</si>
  <si>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</si>
  <si>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</si>
  <si>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</si>
  <si>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</si>
  <si>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</si>
  <si>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</si>
  <si>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</si>
  <si>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</si>
  <si>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</si>
  <si>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</si>
  <si>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</si>
  <si>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</si>
  <si>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</si>
  <si>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</si>
  <si>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</si>
  <si>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</si>
  <si>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</si>
  <si>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</si>
  <si>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</si>
  <si>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</si>
  <si>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</si>
  <si>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</si>
  <si>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</si>
  <si>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</si>
  <si>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</si>
  <si>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</si>
  <si>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</si>
  <si>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</si>
  <si>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</si>
  <si>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</si>
  <si>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</si>
  <si>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</si>
  <si>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</si>
  <si>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</si>
  <si>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</si>
  <si>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</si>
  <si>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</si>
  <si>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</si>
  <si>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</si>
  <si>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</si>
  <si>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</si>
  <si>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</si>
  <si>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</si>
  <si>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</si>
  <si>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</si>
  <si>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</si>
  <si>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</si>
  <si>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</si>
  <si>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</si>
  <si>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</si>
  <si>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</si>
  <si>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</si>
  <si>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</si>
  <si>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</si>
  <si>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</si>
  <si>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</si>
  <si>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</si>
  <si>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</si>
  <si>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</si>
  <si>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</si>
  <si>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</si>
  <si>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</si>
  <si>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</si>
  <si>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</si>
  <si>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</si>
  <si>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</si>
  <si>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</si>
  <si>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</si>
  <si>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</si>
  <si>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</si>
  <si>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</si>
  <si>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</si>
  <si>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</si>
  <si>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</si>
  <si>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</si>
  <si>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</si>
  <si>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</si>
  <si>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</si>
  <si>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</si>
  <si>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</si>
  <si>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</si>
  <si>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</si>
  <si>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</si>
  <si>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</si>
  <si>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</si>
  <si>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</si>
  <si>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</si>
  <si>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</si>
  <si>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</si>
  <si>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</si>
  <si>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</si>
  <si>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</si>
  <si>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</si>
  <si>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</si>
  <si>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</si>
  <si>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</si>
  <si>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</si>
  <si>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</si>
  <si>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</si>
  <si>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</si>
  <si>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</si>
  <si>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</si>
  <si>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</si>
  <si>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</si>
  <si>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</si>
  <si>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</si>
  <si>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</si>
  <si>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</si>
  <si>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</si>
  <si>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</si>
  <si>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</si>
  <si>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</si>
  <si>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</si>
  <si>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</si>
  <si>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</si>
  <si>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</si>
  <si>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</si>
  <si>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</si>
  <si>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</si>
  <si>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</si>
  <si>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</si>
  <si>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</si>
  <si>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</si>
  <si>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</si>
  <si>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</si>
  <si>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</si>
  <si>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</si>
  <si>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</si>
  <si>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</si>
  <si>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</si>
  <si>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</si>
  <si>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</si>
  <si>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</si>
  <si>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</si>
  <si>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</si>
  <si>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</si>
  <si>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</si>
  <si>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</si>
  <si>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</si>
  <si>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</si>
  <si>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</si>
  <si>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</si>
  <si>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</si>
  <si>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</si>
  <si>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</si>
  <si>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</si>
  <si>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</si>
  <si>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</si>
  <si>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</si>
  <si>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</si>
  <si>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</si>
  <si>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</si>
  <si>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</si>
  <si>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</si>
  <si>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</si>
  <si>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</si>
  <si>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</si>
  <si>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</si>
  <si>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</si>
  <si>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</si>
  <si>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</si>
  <si>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</si>
  <si>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</si>
  <si>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</si>
  <si>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</si>
  <si>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</si>
  <si>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</si>
  <si>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</si>
  <si>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</si>
  <si>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</si>
  <si>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</si>
  <si>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</si>
  <si>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</si>
  <si>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</si>
  <si>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</si>
  <si>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</si>
  <si>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</si>
  <si>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</si>
  <si>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</si>
  <si>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</si>
  <si>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</si>
  <si>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</si>
  <si>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</si>
  <si>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</si>
  <si>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</si>
  <si>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</si>
  <si>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</si>
  <si>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</si>
  <si>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</si>
  <si>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</si>
  <si>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</si>
  <si>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</si>
  <si>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</si>
  <si>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</si>
  <si>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</si>
  <si>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</si>
  <si>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</si>
  <si>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</si>
  <si>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</si>
  <si>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</si>
  <si>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</si>
  <si>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</si>
  <si>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</si>
  <si>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</si>
  <si>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</si>
  <si>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</si>
  <si>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</si>
  <si>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</si>
  <si>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</si>
  <si>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</si>
  <si>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</si>
  <si>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</si>
  <si>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</si>
  <si>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</si>
  <si>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</si>
  <si>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</si>
  <si>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</si>
  <si>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</si>
  <si>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</si>
  <si>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</si>
  <si>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</si>
  <si>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</si>
  <si>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</si>
  <si>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</si>
  <si>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</si>
  <si>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</si>
  <si>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</si>
  <si>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</si>
  <si>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</si>
  <si>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</si>
  <si>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</si>
  <si>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</si>
  <si>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</si>
  <si>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</si>
  <si>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</si>
  <si>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</si>
  <si>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</si>
  <si>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</si>
  <si>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</si>
  <si>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</si>
  <si>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</si>
  <si>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</si>
  <si>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</si>
  <si>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</si>
  <si>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</si>
  <si>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</si>
  <si>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</si>
  <si>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</si>
  <si>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</si>
  <si>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</si>
  <si>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</si>
  <si>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</si>
  <si>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</si>
  <si>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</si>
  <si>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</si>
  <si>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</si>
  <si>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</si>
  <si>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</si>
  <si>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</si>
  <si>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</si>
  <si>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</si>
  <si>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</si>
  <si>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</si>
  <si>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</si>
  <si>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</si>
  <si>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</si>
  <si>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</si>
  <si>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</si>
  <si>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</si>
  <si>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</si>
  <si>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</si>
  <si>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</si>
  <si>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</si>
  <si>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</si>
  <si>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</si>
  <si>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</si>
  <si>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</si>
  <si>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</si>
  <si>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</si>
  <si>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</si>
  <si>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</si>
  <si>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</si>
  <si>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</si>
  <si>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</si>
  <si>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</si>
  <si>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</si>
  <si>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</si>
  <si>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</si>
  <si>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</si>
  <si>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</si>
  <si>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</si>
  <si>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</si>
  <si>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</si>
  <si>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</si>
  <si>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</si>
  <si>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</si>
  <si>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</si>
  <si>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</si>
  <si>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</si>
  <si>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</si>
  <si>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</si>
  <si>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</si>
  <si>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</si>
  <si>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</si>
  <si>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</si>
  <si>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</si>
  <si>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</si>
  <si>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</si>
  <si>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</si>
  <si>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</si>
  <si>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</si>
  <si>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</si>
  <si>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</si>
  <si>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</si>
  <si>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</si>
  <si>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</si>
  <si>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</si>
  <si>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</si>
  <si>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</si>
  <si>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</si>
  <si>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</si>
  <si>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</si>
  <si>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</si>
  <si>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</si>
  <si>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</si>
  <si>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</si>
  <si>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</si>
  <si>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</si>
  <si>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</si>
  <si>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</si>
  <si>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</si>
  <si>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</si>
  <si>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</si>
  <si>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</si>
  <si>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</si>
  <si>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</si>
  <si>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</si>
  <si>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</si>
  <si>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</si>
  <si>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</si>
  <si>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</si>
  <si>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</si>
  <si>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</si>
  <si>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</si>
  <si>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</si>
  <si>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</si>
  <si>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</si>
  <si>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</si>
  <si>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</si>
  <si>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</si>
  <si>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</si>
  <si>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</si>
  <si>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</si>
  <si>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</si>
  <si>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</si>
  <si>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</si>
  <si>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</si>
  <si>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</si>
  <si>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</si>
  <si>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</si>
  <si>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</si>
  <si>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</si>
  <si>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</si>
  <si>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</si>
  <si>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</si>
  <si>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</si>
  <si>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</si>
  <si>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</si>
  <si>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</si>
  <si>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</si>
  <si>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</si>
  <si>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</si>
  <si>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</si>
  <si>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</si>
  <si>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</si>
  <si>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</si>
  <si>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</si>
  <si>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</si>
  <si>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</si>
  <si>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</si>
  <si>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</si>
  <si>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</si>
  <si>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</si>
  <si>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</si>
  <si>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</si>
  <si>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</si>
  <si>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</si>
  <si>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</si>
  <si>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</si>
  <si>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</si>
  <si>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</si>
  <si>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</si>
  <si>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</si>
  <si>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</si>
  <si>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</si>
  <si>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</si>
  <si>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</si>
  <si>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</si>
  <si>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</si>
  <si>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</si>
  <si>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</si>
  <si>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</si>
  <si>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</si>
  <si>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</si>
  <si>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</si>
  <si>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</si>
  <si>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</si>
  <si>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</si>
  <si>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</si>
  <si>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</si>
  <si>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</si>
  <si>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</si>
  <si>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</si>
  <si>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</si>
  <si>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</si>
  <si>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</si>
  <si>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</si>
  <si>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</si>
  <si>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</si>
  <si>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</si>
  <si>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</si>
  <si>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</si>
  <si>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</si>
  <si>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</si>
  <si>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</si>
  <si>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</si>
  <si>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</si>
  <si>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</si>
  <si>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</si>
  <si>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</si>
  <si>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</si>
  <si>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</si>
  <si>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</si>
  <si>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</si>
  <si>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</si>
  <si>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</si>
  <si>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</si>
  <si>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</si>
  <si>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</si>
  <si>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</si>
  <si>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</si>
  <si>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</si>
  <si>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</si>
  <si>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</si>
  <si>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</si>
  <si>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</si>
  <si>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</si>
  <si>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</si>
  <si>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</si>
  <si>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</si>
  <si>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</si>
  <si>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</si>
  <si>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</si>
  <si>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</si>
  <si>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</si>
  <si>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</si>
  <si>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</si>
  <si>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</si>
  <si>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</si>
  <si>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</si>
  <si>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</si>
  <si>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</si>
  <si>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</si>
  <si>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</si>
  <si>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</si>
  <si>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</si>
  <si>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</si>
  <si>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</si>
  <si>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</si>
  <si>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</si>
  <si>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</si>
  <si>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</si>
  <si>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</si>
  <si>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</si>
  <si>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</si>
  <si>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</si>
  <si>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</si>
  <si>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</si>
  <si>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</si>
  <si>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</si>
  <si>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</si>
  <si>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</si>
  <si>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</si>
  <si>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</si>
  <si>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</si>
  <si>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</si>
  <si>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</si>
  <si>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</si>
  <si>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</si>
  <si>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</si>
  <si>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</si>
  <si>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</si>
  <si>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</si>
  <si>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</si>
  <si>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</si>
  <si>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</si>
  <si>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</si>
  <si>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</si>
  <si>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</si>
  <si>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</si>
  <si>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</si>
  <si>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</si>
  <si>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</si>
  <si>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</si>
  <si>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</si>
  <si>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</si>
  <si>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</si>
  <si>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</si>
  <si>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</si>
  <si>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</si>
  <si>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</si>
  <si>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</si>
  <si>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</si>
  <si>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</si>
  <si>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</si>
  <si>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</si>
  <si>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</si>
  <si>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</si>
  <si>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</si>
  <si>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</si>
  <si>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</si>
  <si>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</si>
  <si>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</si>
  <si>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</si>
  <si>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</si>
  <si>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</si>
  <si>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</si>
  <si>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</si>
  <si>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</si>
  <si>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</si>
  <si>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</si>
  <si>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</si>
  <si>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</si>
  <si>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</si>
  <si>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</si>
  <si>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</si>
  <si>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</si>
  <si>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</si>
  <si>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</si>
  <si>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</si>
  <si>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</si>
  <si>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</si>
  <si>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</si>
  <si>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</si>
  <si>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</si>
  <si>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</si>
  <si>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</si>
  <si>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</si>
  <si>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</si>
  <si>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</si>
  <si>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</si>
  <si>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</si>
  <si>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</si>
  <si>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</si>
  <si>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</si>
  <si>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</si>
  <si>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</si>
  <si>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</si>
  <si>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</si>
  <si>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</si>
  <si>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</si>
  <si>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</si>
  <si>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</si>
  <si>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</si>
  <si>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</si>
  <si>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</si>
  <si>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</si>
  <si>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</si>
  <si>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</si>
  <si>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</si>
  <si>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</si>
  <si>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</si>
  <si>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</si>
  <si>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</si>
  <si>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</si>
  <si>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</si>
  <si>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</si>
  <si>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</si>
  <si>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</si>
  <si>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</si>
  <si>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</si>
  <si>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</si>
  <si>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</si>
  <si>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</si>
  <si>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</si>
  <si>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</si>
  <si>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</si>
  <si>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</si>
  <si>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</si>
  <si>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</si>
  <si>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</si>
  <si>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</si>
  <si>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</si>
  <si>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</si>
  <si>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</si>
  <si>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</si>
  <si>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</si>
  <si>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</si>
  <si>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</si>
  <si>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</si>
  <si>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</si>
  <si>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</si>
  <si>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</si>
  <si>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</si>
  <si>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</si>
  <si>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</si>
  <si>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</si>
  <si>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</si>
  <si>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</si>
  <si>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</si>
  <si>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</si>
  <si>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</si>
  <si>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</si>
  <si>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</si>
  <si>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</si>
  <si>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</si>
  <si>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</si>
  <si>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</si>
  <si>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</si>
  <si>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</si>
  <si>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</si>
  <si>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</si>
  <si>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</si>
  <si>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</si>
  <si>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</si>
  <si>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</si>
  <si>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</si>
  <si>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</si>
  <si>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</si>
  <si>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</si>
  <si>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</si>
  <si>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</si>
  <si>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</si>
  <si>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</si>
  <si>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</si>
  <si>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</si>
  <si>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</si>
  <si>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</si>
  <si>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</si>
  <si>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</si>
  <si>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</si>
  <si>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</si>
  <si>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</si>
  <si>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</si>
  <si>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</si>
  <si>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</si>
  <si>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</si>
  <si>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</si>
  <si>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</si>
  <si>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</si>
  <si>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</si>
  <si>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</si>
  <si>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</si>
  <si>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</si>
  <si>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</si>
  <si>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</si>
  <si>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</si>
  <si>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</si>
  <si>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</si>
  <si>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</si>
  <si>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</si>
  <si>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</si>
  <si>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</si>
  <si>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</si>
  <si>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</si>
  <si>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</si>
  <si>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</si>
  <si>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</si>
  <si>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</si>
  <si>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</si>
  <si>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</si>
  <si>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</si>
  <si>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</si>
  <si>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</si>
  <si>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</si>
  <si>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</si>
  <si>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</si>
  <si>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</si>
  <si>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</si>
  <si>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</si>
  <si>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</si>
  <si>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</si>
  <si>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</si>
  <si>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</si>
  <si>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</si>
  <si>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</si>
  <si>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</si>
  <si>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</si>
  <si>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</si>
  <si>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</si>
  <si>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</si>
  <si>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</si>
  <si>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</si>
  <si>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</si>
  <si>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</si>
  <si>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</si>
  <si>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</si>
  <si>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</si>
  <si>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</si>
  <si>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</si>
  <si>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</si>
  <si>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</si>
  <si>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</si>
  <si>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</si>
  <si>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</si>
  <si>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</si>
  <si>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</si>
  <si>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</si>
  <si>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</si>
  <si>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</si>
  <si>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</si>
  <si>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</si>
  <si>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</si>
  <si>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</si>
  <si>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</si>
  <si>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</si>
  <si>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</si>
  <si>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</si>
  <si>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</si>
  <si>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</si>
  <si>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</si>
  <si>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</si>
  <si>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</si>
  <si>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</si>
  <si>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</si>
  <si>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</si>
  <si>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</si>
  <si>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</si>
  <si>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</si>
  <si>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</si>
  <si>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</si>
  <si>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</si>
  <si>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</si>
  <si>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</si>
  <si>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</si>
  <si>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</si>
  <si>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</si>
  <si>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</si>
  <si>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</si>
  <si>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</si>
  <si>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</si>
  <si>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</si>
  <si>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</si>
  <si>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</si>
  <si>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</si>
  <si>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</si>
  <si>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</si>
  <si>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</si>
  <si>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</si>
  <si>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</si>
  <si>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</si>
  <si>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</si>
  <si>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</si>
  <si>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</si>
  <si>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</si>
  <si>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</si>
  <si>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</si>
  <si>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</si>
  <si>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</si>
  <si>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</si>
  <si>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</si>
  <si>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</si>
  <si>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</si>
  <si>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</si>
  <si>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</si>
  <si>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</si>
  <si>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</si>
  <si>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</si>
  <si>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</si>
  <si>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</si>
  <si>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</si>
  <si>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</si>
  <si>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</si>
  <si>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</si>
  <si>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</si>
  <si>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</si>
  <si>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</si>
  <si>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</si>
  <si>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</si>
  <si>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</si>
  <si>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</si>
  <si>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</si>
  <si>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</si>
  <si>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</si>
  <si>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</si>
  <si>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</si>
  <si>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</si>
  <si>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</si>
  <si>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</si>
  <si>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</si>
  <si>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</si>
  <si>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</si>
  <si>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</si>
  <si>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</si>
  <si>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</si>
  <si>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</si>
  <si>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</si>
  <si>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</si>
  <si>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</si>
  <si>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</si>
  <si>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</si>
  <si>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</si>
  <si>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</si>
  <si>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</si>
  <si>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</si>
  <si>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</si>
  <si>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</si>
  <si>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</si>
  <si>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</si>
  <si>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</si>
  <si>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</si>
  <si>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</si>
  <si>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</si>
  <si>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</si>
  <si>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</si>
  <si>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</si>
  <si>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</si>
  <si>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</si>
  <si>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</si>
  <si>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</si>
  <si>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</si>
  <si>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</si>
  <si>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</si>
  <si>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</si>
  <si>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</si>
  <si>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</si>
  <si>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</si>
  <si>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</si>
  <si>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</si>
  <si>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</si>
  <si>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</si>
  <si>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</si>
  <si>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</si>
  <si>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</si>
  <si>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</si>
  <si>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</si>
  <si>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</si>
  <si>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</si>
  <si>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</si>
  <si>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</si>
  <si>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</si>
  <si>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</si>
  <si>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</si>
  <si>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</si>
  <si>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</si>
  <si>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</si>
  <si>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</si>
  <si>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</si>
  <si>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</si>
  <si>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</si>
  <si>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</si>
  <si>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</si>
  <si>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</si>
  <si>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</si>
  <si>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</si>
  <si>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</si>
  <si>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</si>
  <si>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</si>
  <si>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</si>
  <si>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</si>
  <si>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</si>
  <si>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</si>
  <si>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</si>
  <si>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</si>
  <si>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</si>
  <si>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</si>
  <si>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</si>
  <si>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</si>
  <si>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</si>
  <si>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</si>
  <si>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</si>
  <si>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</si>
  <si>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</si>
  <si>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</si>
  <si>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</si>
  <si>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</si>
  <si>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</si>
  <si>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</si>
  <si>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</si>
  <si>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</si>
  <si>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</si>
  <si>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</si>
  <si>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</si>
  <si>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</si>
  <si>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</si>
  <si>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</si>
  <si>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</si>
  <si>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</si>
  <si>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</si>
  <si>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</si>
  <si>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</si>
  <si>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</si>
  <si>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</si>
  <si>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</si>
  <si>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</si>
  <si>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</si>
  <si>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</si>
  <si>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</si>
  <si>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</si>
  <si>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</si>
  <si>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</si>
  <si>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</si>
  <si>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</si>
  <si>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</si>
  <si>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</si>
  <si>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</si>
  <si>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</si>
  <si>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</si>
  <si>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</si>
  <si>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</si>
  <si>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</si>
  <si>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</si>
  <si>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</si>
  <si>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</si>
  <si>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</si>
  <si>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</si>
  <si>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</si>
  <si>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</si>
  <si>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</si>
  <si>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</si>
  <si>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</si>
  <si>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</si>
  <si>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</si>
  <si>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</si>
  <si>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</si>
  <si>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</si>
  <si>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</si>
  <si>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</si>
  <si>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</si>
  <si>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</si>
  <si>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</si>
  <si>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</si>
  <si>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</si>
  <si>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</si>
  <si>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</si>
  <si>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</si>
  <si>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</si>
  <si>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</si>
  <si>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</si>
  <si>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</si>
  <si>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</si>
  <si>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</si>
  <si>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</si>
  <si>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</si>
  <si>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</si>
  <si>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</si>
  <si>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</si>
  <si>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</si>
  <si>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</si>
  <si>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</si>
  <si>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</si>
  <si>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</si>
  <si>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</si>
  <si>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</si>
  <si>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</si>
  <si>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</si>
  <si>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</si>
  <si>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</si>
  <si>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</si>
  <si>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</si>
  <si>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</si>
  <si>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</si>
  <si>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</si>
  <si>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</si>
  <si>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</si>
  <si>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</si>
  <si>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</si>
  <si>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</si>
  <si>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</si>
  <si>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</si>
  <si>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</si>
  <si>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</si>
  <si>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</si>
  <si>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</si>
  <si>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</si>
  <si>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</si>
  <si>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</si>
  <si>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</si>
  <si>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</si>
  <si>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</si>
  <si>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</si>
  <si>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</si>
  <si>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</si>
  <si>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</si>
  <si>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</si>
  <si>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</si>
  <si>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</si>
  <si>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</si>
  <si>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</si>
  <si>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</si>
  <si>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</si>
  <si>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</si>
  <si>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</si>
  <si>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</si>
  <si>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</si>
  <si>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</si>
  <si>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</si>
  <si>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</si>
  <si>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</si>
  <si>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</si>
  <si>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</si>
  <si>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</si>
  <si>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</si>
  <si>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</si>
  <si>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</si>
  <si>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</si>
  <si>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</si>
  <si>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</si>
  <si>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</si>
  <si>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</si>
  <si>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</si>
  <si>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</si>
  <si>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</si>
  <si>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</si>
  <si>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</si>
  <si>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</si>
  <si>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</si>
  <si>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</si>
  <si>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</si>
  <si>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</si>
  <si>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</si>
  <si>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</si>
  <si>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</si>
  <si>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</si>
  <si>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</si>
  <si>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</si>
  <si>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</si>
  <si>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</si>
  <si>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</si>
  <si>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</si>
  <si>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</si>
  <si>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</si>
  <si>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</si>
  <si>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</si>
  <si>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</si>
  <si>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</si>
  <si>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</si>
  <si>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</si>
  <si>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</si>
  <si>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</si>
  <si>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</si>
  <si>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</si>
  <si>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</si>
  <si>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</si>
  <si>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</si>
  <si>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</si>
  <si>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</si>
  <si>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</si>
  <si>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</si>
  <si>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</si>
  <si>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</si>
  <si>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</si>
  <si>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</si>
  <si>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</si>
  <si>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</si>
  <si>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</si>
  <si>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</si>
  <si>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</si>
  <si>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</si>
  <si>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</si>
  <si>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</si>
  <si>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</si>
  <si>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</si>
  <si>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</si>
  <si>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</si>
  <si>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</si>
  <si>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</si>
  <si>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</si>
  <si>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</si>
  <si>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</si>
  <si>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</si>
  <si>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</si>
  <si>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</si>
  <si>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</si>
  <si>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</si>
  <si>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</si>
  <si>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</si>
  <si>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</si>
  <si>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</si>
  <si>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</si>
  <si>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</si>
  <si>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</si>
  <si>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</si>
  <si>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</si>
  <si>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</si>
  <si>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</si>
  <si>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</si>
  <si>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</si>
  <si>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</si>
  <si>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</si>
  <si>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</si>
  <si>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</si>
  <si>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</si>
  <si>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</si>
  <si>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</si>
  <si>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</si>
  <si>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</si>
  <si>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</si>
  <si>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</si>
  <si>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</si>
  <si>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</si>
  <si>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</si>
  <si>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</si>
  <si>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</si>
  <si>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</si>
  <si>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</si>
  <si>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</si>
  <si>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</si>
  <si>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</si>
  <si>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</si>
  <si>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</si>
  <si>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</si>
  <si>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</si>
  <si>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</si>
  <si>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</si>
  <si>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</si>
  <si>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</si>
  <si>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</si>
  <si>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</si>
  <si>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</si>
  <si>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</si>
  <si>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</si>
  <si>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</si>
  <si>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</si>
  <si>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</si>
  <si>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</si>
  <si>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</si>
  <si>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</si>
  <si>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</si>
  <si>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</si>
  <si>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</si>
  <si>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</si>
  <si>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</si>
  <si>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</si>
  <si>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</si>
  <si>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</si>
  <si>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</si>
  <si>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</si>
  <si>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</si>
  <si>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</si>
  <si>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</si>
  <si>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</si>
  <si>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</si>
  <si>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</si>
  <si>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</si>
  <si>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</si>
  <si>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</si>
  <si>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</si>
  <si>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</si>
  <si>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</si>
  <si>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</si>
  <si>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</si>
  <si>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</si>
  <si>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</si>
  <si>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</si>
  <si>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</si>
  <si>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</si>
  <si>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</si>
  <si>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</si>
  <si>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</si>
  <si>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</si>
  <si>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</si>
  <si>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</si>
  <si>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</si>
  <si>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</si>
  <si>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</si>
  <si>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</si>
  <si>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</si>
  <si>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</si>
  <si>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</si>
  <si>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</si>
  <si>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</si>
  <si>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</si>
  <si>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</si>
  <si>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</si>
  <si>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</si>
  <si>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</si>
  <si>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</si>
  <si>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</si>
  <si>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</si>
  <si>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</si>
  <si>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</si>
  <si>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</si>
  <si>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</si>
  <si>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</si>
  <si>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</si>
  <si>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</si>
  <si>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</si>
  <si>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</si>
  <si>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</si>
  <si>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</si>
  <si>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</si>
  <si>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</si>
  <si>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</si>
  <si>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</si>
  <si>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</si>
  <si>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</si>
  <si>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</si>
  <si>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</si>
  <si>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</si>
  <si>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</si>
  <si>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</si>
  <si>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</si>
  <si>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</si>
  <si>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</si>
  <si>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</si>
  <si>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</si>
  <si>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</si>
  <si>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</si>
  <si>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</si>
  <si>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</si>
  <si>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</si>
  <si>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</si>
  <si>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</si>
  <si>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</si>
  <si>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</si>
  <si>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</si>
  <si>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</si>
  <si>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</si>
  <si>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</si>
  <si>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</si>
  <si>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</si>
  <si>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</si>
  <si>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</si>
  <si>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</si>
  <si>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</si>
  <si>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</si>
  <si>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</si>
  <si>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</si>
  <si>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</si>
  <si>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</si>
  <si>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</si>
  <si>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</si>
  <si>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</si>
  <si>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</si>
  <si>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</si>
  <si>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</si>
  <si>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</si>
  <si>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</si>
  <si>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</si>
  <si>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</si>
  <si>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</si>
  <si>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</si>
  <si>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</si>
  <si>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</si>
  <si>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</si>
  <si>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</si>
  <si>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</si>
  <si>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</si>
  <si>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</si>
  <si>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</si>
  <si>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</si>
  <si>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</si>
  <si>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</si>
  <si>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</si>
  <si>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</si>
  <si>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</si>
  <si>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</si>
  <si>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</si>
  <si>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</si>
  <si>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</si>
  <si>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</si>
  <si>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</si>
  <si>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</si>
  <si>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</si>
  <si>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</si>
  <si>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</si>
  <si>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</si>
  <si>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</si>
  <si>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</si>
  <si>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</si>
  <si>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</si>
  <si>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</si>
  <si>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</si>
  <si>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</si>
  <si>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</si>
  <si>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</si>
  <si>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</si>
  <si>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</si>
  <si>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</si>
  <si>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</si>
  <si>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</si>
  <si>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</si>
  <si>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</si>
  <si>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</si>
  <si>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</si>
  <si>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</si>
  <si>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</si>
  <si>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</si>
  <si>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</si>
  <si>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</si>
  <si>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</si>
  <si>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</si>
  <si>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</si>
  <si>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</si>
  <si>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</si>
  <si>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</si>
  <si>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</si>
  <si>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</si>
  <si>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</si>
  <si>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</si>
  <si>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</si>
  <si>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</si>
  <si>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</si>
  <si>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</si>
  <si>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</si>
  <si>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</si>
  <si>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</si>
  <si>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</si>
  <si>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</si>
  <si>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</si>
  <si>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</si>
  <si>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</si>
  <si>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</si>
  <si>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</si>
  <si>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</si>
  <si>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</si>
  <si>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</si>
  <si>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</si>
  <si>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</si>
  <si>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</si>
  <si>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</si>
  <si>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</si>
  <si>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</si>
  <si>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</si>
  <si>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</si>
  <si>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</si>
  <si>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</si>
  <si>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</si>
  <si>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</si>
  <si>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</si>
  <si>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</si>
  <si>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</si>
  <si>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</si>
  <si>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</si>
  <si>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</si>
  <si>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</si>
  <si>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</si>
  <si>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</si>
  <si>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</si>
  <si>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</si>
  <si>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</si>
  <si>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</si>
  <si>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</si>
  <si>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</si>
  <si>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</si>
  <si>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</si>
  <si>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</si>
  <si>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</si>
  <si>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</si>
  <si>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</si>
  <si>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</si>
  <si>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</si>
  <si>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</si>
  <si>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</si>
  <si>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</si>
  <si>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</si>
  <si>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</si>
  <si>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</si>
  <si>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</si>
  <si>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</si>
  <si>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</si>
  <si>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</si>
  <si>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</si>
  <si>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</si>
  <si>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</si>
  <si>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</si>
  <si>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</si>
  <si>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</si>
  <si>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</si>
  <si>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</si>
  <si>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</si>
  <si>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</si>
  <si>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</si>
  <si>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</si>
  <si>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</si>
  <si>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</si>
  <si>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</si>
  <si>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</si>
  <si>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</si>
  <si>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</si>
  <si>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</si>
  <si>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</si>
  <si>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</si>
  <si>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</si>
  <si>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</si>
  <si>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</si>
  <si>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</si>
  <si>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</si>
  <si>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</si>
  <si>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</si>
  <si>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</si>
  <si>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</si>
  <si>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</si>
  <si>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</si>
  <si>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</si>
  <si>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</si>
  <si>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</si>
  <si>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</si>
  <si>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</si>
  <si>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</si>
  <si>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</si>
  <si>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</si>
  <si>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</si>
  <si>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</si>
  <si>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</si>
  <si>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</si>
  <si>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</si>
  <si>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</si>
  <si>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</si>
  <si>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</si>
  <si>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</si>
  <si>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</si>
  <si>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</si>
  <si>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</si>
  <si>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</si>
  <si>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</si>
  <si>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</si>
  <si>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</si>
  <si>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</si>
  <si>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</si>
  <si>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</si>
  <si>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</si>
  <si>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</si>
  <si>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</si>
  <si>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</si>
  <si>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</si>
  <si>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</si>
  <si>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</si>
  <si>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</si>
  <si>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</si>
  <si>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</si>
  <si>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</si>
  <si>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</si>
  <si>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</si>
  <si>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</si>
  <si>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</si>
  <si>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</si>
  <si>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</si>
  <si>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</si>
  <si>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</si>
  <si>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</si>
  <si>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</si>
  <si>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</si>
  <si>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</si>
  <si>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</si>
  <si>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</si>
  <si>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</si>
  <si>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</si>
  <si>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</si>
  <si>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</si>
  <si>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</si>
  <si>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</si>
  <si>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</si>
  <si>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</si>
  <si>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</si>
  <si>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</si>
  <si>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</si>
  <si>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</si>
  <si>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</si>
  <si>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</si>
  <si>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</si>
  <si>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</si>
  <si>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</si>
  <si>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</si>
  <si>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</si>
  <si>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</si>
  <si>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</si>
  <si>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</si>
  <si>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</si>
  <si>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</si>
  <si>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</si>
  <si>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</si>
  <si>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</si>
  <si>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</si>
  <si>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</si>
  <si>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</si>
  <si>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</si>
  <si>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</si>
  <si>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</si>
  <si>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</si>
  <si>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</si>
  <si>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</si>
  <si>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</si>
  <si>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</si>
  <si>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</si>
  <si>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</si>
  <si>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</si>
  <si>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</si>
  <si>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</si>
  <si>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</si>
  <si>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</si>
  <si>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</si>
  <si>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</si>
  <si>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</si>
  <si>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</si>
  <si>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</si>
  <si>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</si>
  <si>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</si>
  <si>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</si>
  <si>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</si>
  <si>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</si>
  <si>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</si>
  <si>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</si>
  <si>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</si>
  <si>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</si>
  <si>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</si>
  <si>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</si>
  <si>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</si>
  <si>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</si>
  <si>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</si>
  <si>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</si>
  <si>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</si>
  <si>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</si>
  <si>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</si>
  <si>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</si>
  <si>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</si>
  <si>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</si>
  <si>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</si>
  <si>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</si>
  <si>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</si>
  <si>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</si>
  <si>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</si>
  <si>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</si>
  <si>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</si>
  <si>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</si>
  <si>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</si>
  <si>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</si>
  <si>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</si>
  <si>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</si>
  <si>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</si>
  <si>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</si>
  <si>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</si>
  <si>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</si>
  <si>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</si>
  <si>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</si>
  <si>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</si>
  <si>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</si>
  <si>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</si>
  <si>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</si>
  <si>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</si>
  <si>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</si>
  <si>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</si>
  <si>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</si>
  <si>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</si>
  <si>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</si>
  <si>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</si>
  <si>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</si>
  <si>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</si>
  <si>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</si>
  <si>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</si>
  <si>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</si>
  <si>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</si>
  <si>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</si>
  <si>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</si>
  <si>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</si>
  <si>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</si>
  <si>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</si>
  <si>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</si>
  <si>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</si>
  <si>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</si>
  <si>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</si>
  <si>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</si>
  <si>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</si>
  <si>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</si>
  <si>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</si>
  <si>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</si>
  <si>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</si>
  <si>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</si>
  <si>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</si>
  <si>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</si>
  <si>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</si>
  <si>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</si>
  <si>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</si>
  <si>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</si>
  <si>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</si>
  <si>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</si>
  <si>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</si>
  <si>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</si>
  <si>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</si>
  <si>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</si>
  <si>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</si>
  <si>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</si>
  <si>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</si>
  <si>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</si>
  <si>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</si>
  <si>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</si>
  <si>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</si>
  <si>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</si>
  <si>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</si>
  <si>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</si>
  <si>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</si>
  <si>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</si>
  <si>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</si>
  <si>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</si>
  <si>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</si>
  <si>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</si>
  <si>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</si>
  <si>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</si>
  <si>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</si>
  <si>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</si>
  <si>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</si>
  <si>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</si>
  <si>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</si>
  <si>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</si>
  <si>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</si>
  <si>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</si>
  <si>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</si>
  <si>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</si>
  <si>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</si>
  <si>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</si>
  <si>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</si>
  <si>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</si>
  <si>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</si>
  <si>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</si>
  <si>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</si>
  <si>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</si>
  <si>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</si>
  <si>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</si>
  <si>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</si>
  <si>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</si>
  <si>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</si>
  <si>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</si>
  <si>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</si>
  <si>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</si>
  <si>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</si>
  <si>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</si>
  <si>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</si>
  <si>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</si>
  <si>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</si>
  <si>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</si>
  <si>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</si>
  <si>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</si>
  <si>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</si>
  <si>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</si>
  <si>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</si>
  <si>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</si>
  <si>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</si>
  <si>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</si>
  <si>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</si>
  <si>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</si>
  <si>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</si>
  <si>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</si>
  <si>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</si>
  <si>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</si>
  <si>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</si>
  <si>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</si>
  <si>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</si>
  <si>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</si>
  <si>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</si>
  <si>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</si>
  <si>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</si>
  <si>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</si>
  <si>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</si>
  <si>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</si>
  <si>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</si>
  <si>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</si>
  <si>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</si>
  <si>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</si>
  <si>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</si>
  <si>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</si>
  <si>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</si>
  <si>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</si>
  <si>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</si>
  <si>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</si>
  <si>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</si>
  <si>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</si>
  <si>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</si>
  <si>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</si>
  <si>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</si>
  <si>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</si>
  <si>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</si>
  <si>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</si>
  <si>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</si>
  <si>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</si>
  <si>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</si>
  <si>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</si>
  <si>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</si>
  <si>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</si>
  <si>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</si>
  <si>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</si>
  <si>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</si>
  <si>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</si>
  <si>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</si>
  <si>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</si>
  <si>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</si>
  <si>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</si>
  <si>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</si>
  <si>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</si>
  <si>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</si>
  <si>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</si>
  <si>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</si>
  <si>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</si>
  <si>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</si>
  <si>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</si>
  <si>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</si>
  <si>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</si>
  <si>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</si>
  <si>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</si>
  <si>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</si>
  <si>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</si>
  <si>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</si>
  <si>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</si>
  <si>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</si>
  <si>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</si>
  <si>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</si>
  <si>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</si>
  <si>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</si>
  <si>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</si>
  <si>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</si>
  <si>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</si>
  <si>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</si>
  <si>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</si>
  <si>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</si>
  <si>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</si>
  <si>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</si>
  <si>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</si>
  <si>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</si>
  <si>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</si>
  <si>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</si>
  <si>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</si>
  <si>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</si>
  <si>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</si>
  <si>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</si>
  <si>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</si>
  <si>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</si>
  <si>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</si>
  <si>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</si>
  <si>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</si>
  <si>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</si>
  <si>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</si>
  <si>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</si>
  <si>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</si>
  <si>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</si>
  <si>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</si>
  <si>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</si>
  <si>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</si>
  <si>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</si>
  <si>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</si>
  <si>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</si>
  <si>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</si>
  <si>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</si>
  <si>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</si>
  <si>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</si>
  <si>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</si>
  <si>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</si>
  <si>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</si>
  <si>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</si>
  <si>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</si>
  <si>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</si>
  <si>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</si>
  <si>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</si>
  <si>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</si>
  <si>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</si>
  <si>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</si>
  <si>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</si>
  <si>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</si>
  <si>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</si>
  <si>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</si>
  <si>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</si>
  <si>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</si>
  <si>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</si>
  <si>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</si>
  <si>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</si>
  <si>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</si>
  <si>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</si>
  <si>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</si>
  <si>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</si>
  <si>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</si>
  <si>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</si>
  <si>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</si>
  <si>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</si>
  <si>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</si>
  <si>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</si>
  <si>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</si>
  <si>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</si>
  <si>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</si>
  <si>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</si>
  <si>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</si>
  <si>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</si>
  <si>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</si>
  <si>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</si>
  <si>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</si>
  <si>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</si>
  <si>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</si>
  <si>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</si>
  <si>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</si>
  <si>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</si>
  <si>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</si>
  <si>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</si>
  <si>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</si>
  <si>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</si>
  <si>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</si>
  <si>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</si>
  <si>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</si>
  <si>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</si>
  <si>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</si>
  <si>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</si>
  <si>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</si>
  <si>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</si>
  <si>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</si>
  <si>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</si>
  <si>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</si>
  <si>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</si>
  <si>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</si>
  <si>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</si>
  <si>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</si>
  <si>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</si>
  <si>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</si>
  <si>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</si>
  <si>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</si>
  <si>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</si>
  <si>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</si>
  <si>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</si>
  <si>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</si>
  <si>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</si>
  <si>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</si>
  <si>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</si>
  <si>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</si>
  <si>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</si>
  <si>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</si>
  <si>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</si>
  <si>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</si>
  <si>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</si>
  <si>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</si>
  <si>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</si>
  <si>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</si>
  <si>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</si>
  <si>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</si>
  <si>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</si>
  <si>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</si>
  <si>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</si>
  <si>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</si>
  <si>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</si>
  <si>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</si>
  <si>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</si>
  <si>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</si>
  <si>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</si>
  <si>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</si>
  <si>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</si>
  <si>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</si>
  <si>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</si>
  <si>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</si>
  <si>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</si>
  <si>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</si>
  <si>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</si>
  <si>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</si>
  <si>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</si>
  <si>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</si>
  <si>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</si>
  <si>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</si>
  <si>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</si>
  <si>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</si>
  <si>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</si>
  <si>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</si>
  <si>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</si>
  <si>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</si>
  <si>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</si>
  <si>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</si>
  <si>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</si>
  <si>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</si>
  <si>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</si>
  <si>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</si>
  <si>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</si>
  <si>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</si>
  <si>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</si>
  <si>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</si>
  <si>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</si>
  <si>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</si>
  <si>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</si>
  <si>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</si>
  <si>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</si>
  <si>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</si>
  <si>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</si>
  <si>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</si>
  <si>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</si>
  <si>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</si>
  <si>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</si>
  <si>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</si>
  <si>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</si>
  <si>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</si>
  <si>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</si>
  <si>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</si>
  <si>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</si>
  <si>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</si>
  <si>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</si>
  <si>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</si>
  <si>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</si>
  <si>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</si>
  <si>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</si>
  <si>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</si>
  <si>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</si>
  <si>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</si>
  <si>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</si>
  <si>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</si>
  <si>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</si>
  <si>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</si>
  <si>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</si>
  <si>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</si>
  <si>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</si>
  <si>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</si>
  <si>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</si>
  <si>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</si>
  <si>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</si>
  <si>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</si>
  <si>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</si>
  <si>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</si>
  <si>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</si>
  <si>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</si>
  <si>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</si>
  <si>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</si>
  <si>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</si>
  <si>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</si>
  <si>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</si>
  <si>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</si>
  <si>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</si>
  <si>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</si>
  <si>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</si>
  <si>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</si>
  <si>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</si>
  <si>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</si>
  <si>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</si>
  <si>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</si>
  <si>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</si>
  <si>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</si>
  <si>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</si>
  <si>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</si>
  <si>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</si>
  <si>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</si>
  <si>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</si>
  <si>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</si>
  <si>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</si>
  <si>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</si>
  <si>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</si>
  <si>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</si>
  <si>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</si>
  <si>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</si>
  <si>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</si>
  <si>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</si>
  <si>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</si>
  <si>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</si>
  <si>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</si>
  <si>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</si>
  <si>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</si>
  <si>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</si>
  <si>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</si>
  <si>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</si>
  <si>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</si>
  <si>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</si>
  <si>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</si>
  <si>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</si>
  <si>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</si>
  <si>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</si>
  <si>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</si>
  <si>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</si>
  <si>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</si>
  <si>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</si>
  <si>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</si>
  <si>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</si>
  <si>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</si>
  <si>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</si>
  <si>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</si>
  <si>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</si>
  <si>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</si>
  <si>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</si>
  <si>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</si>
  <si>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</si>
  <si>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</si>
  <si>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</si>
  <si>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</si>
  <si>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</si>
  <si>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</si>
  <si>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</si>
  <si>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</si>
  <si>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</si>
  <si>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</si>
  <si>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</si>
  <si>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</si>
  <si>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</si>
  <si>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</si>
  <si>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</si>
  <si>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</si>
  <si>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</si>
  <si>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</si>
  <si>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</si>
  <si>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</si>
  <si>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</si>
  <si>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</si>
  <si>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</si>
  <si>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</si>
  <si>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</si>
  <si>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</si>
  <si>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</si>
  <si>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</si>
  <si>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</si>
  <si>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</si>
  <si>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</si>
  <si>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</si>
  <si>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</si>
  <si>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</si>
  <si>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</si>
  <si>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</si>
  <si>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</si>
  <si>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</si>
  <si>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</si>
  <si>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</si>
  <si>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</si>
  <si>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</si>
  <si>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</si>
  <si>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</si>
  <si>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</si>
  <si>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</si>
  <si>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</si>
  <si>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</si>
  <si>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</si>
  <si>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</si>
  <si>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</si>
  <si>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</si>
  <si>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</si>
  <si>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</si>
  <si>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</si>
  <si>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</si>
  <si>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</si>
  <si>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</si>
  <si>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</si>
  <si>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</si>
  <si>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</si>
  <si>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</si>
  <si>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</si>
  <si>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</si>
  <si>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</si>
  <si>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</si>
  <si>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</si>
  <si>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</si>
  <si>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</si>
  <si>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</si>
  <si>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</si>
  <si>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</si>
  <si>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</si>
  <si>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</si>
  <si>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</si>
  <si>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</si>
  <si>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</si>
  <si>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</si>
  <si>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</si>
  <si>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</si>
  <si>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</si>
  <si>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</si>
  <si>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</si>
  <si>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</si>
  <si>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</si>
  <si>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</si>
  <si>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</si>
  <si>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</si>
  <si>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</si>
  <si>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</si>
  <si>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</si>
  <si>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</si>
  <si>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</si>
  <si>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</si>
  <si>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</si>
  <si>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</si>
  <si>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</si>
  <si>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</si>
  <si>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</si>
  <si>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</si>
  <si>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</si>
  <si>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</si>
  <si>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</si>
  <si>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</si>
  <si>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</si>
  <si>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</si>
  <si>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</si>
  <si>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</si>
  <si>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</si>
  <si>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</si>
  <si>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</si>
  <si>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</si>
  <si>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</si>
  <si>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</si>
  <si>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</si>
  <si>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</si>
  <si>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</si>
  <si>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</si>
  <si>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</si>
  <si>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</si>
  <si>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</si>
  <si>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</si>
  <si>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</si>
  <si>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</si>
  <si>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</si>
  <si>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</si>
  <si>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</si>
  <si>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</si>
  <si>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</si>
  <si>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</si>
  <si>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</si>
  <si>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</si>
  <si>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</si>
  <si>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</si>
  <si>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</si>
  <si>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</si>
  <si>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</si>
  <si>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</si>
  <si>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</si>
  <si>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</si>
  <si>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</si>
  <si>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</si>
  <si>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</si>
  <si>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</si>
  <si>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</si>
  <si>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</si>
  <si>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</si>
  <si>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</si>
  <si>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</si>
  <si>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</si>
  <si>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</si>
  <si>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</si>
  <si>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</si>
  <si>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</si>
  <si>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</si>
  <si>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</si>
  <si>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</si>
  <si>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</si>
  <si>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</si>
  <si>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</si>
  <si>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</si>
  <si>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</si>
  <si>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</si>
  <si>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</si>
  <si>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</si>
  <si>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</si>
  <si>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</si>
  <si>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</si>
  <si>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</si>
  <si>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</si>
  <si>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</si>
  <si>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</si>
  <si>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</si>
  <si>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</si>
  <si>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</si>
  <si>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</si>
  <si>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</si>
  <si>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</si>
  <si>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</si>
  <si>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</si>
  <si>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</si>
  <si>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</si>
  <si>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</si>
  <si>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</si>
  <si>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</si>
  <si>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</si>
  <si>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</si>
  <si>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</si>
  <si>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</si>
  <si>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</si>
  <si>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</si>
  <si>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</si>
  <si>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</si>
  <si>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</si>
  <si>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</si>
  <si>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</si>
  <si>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</si>
  <si>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</si>
  <si>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</si>
  <si>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</si>
  <si>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</si>
  <si>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</si>
  <si>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</si>
  <si>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</si>
  <si>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</si>
  <si>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</si>
  <si>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</si>
  <si>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</si>
  <si>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</si>
  <si>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</si>
  <si>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</si>
  <si>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</si>
  <si>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</si>
  <si>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</si>
  <si>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</si>
  <si>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</si>
  <si>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</si>
  <si>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</si>
  <si>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</si>
  <si>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</si>
  <si>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</si>
  <si>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</si>
  <si>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</si>
  <si>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</si>
  <si>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</si>
  <si>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</si>
  <si>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</si>
  <si>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</si>
  <si>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</si>
  <si>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</si>
  <si>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</si>
  <si>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</si>
  <si>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</si>
  <si>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</si>
  <si>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</si>
  <si>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</si>
  <si>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</si>
  <si>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</si>
  <si>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</si>
  <si>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</si>
  <si>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</si>
  <si>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</si>
  <si>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</si>
  <si>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</si>
  <si>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</si>
  <si>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</si>
  <si>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</si>
  <si>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</si>
  <si>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</si>
  <si>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</si>
  <si>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</si>
  <si>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</si>
  <si>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</si>
  <si>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</si>
  <si>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</si>
  <si>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</si>
  <si>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</si>
  <si>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</si>
  <si>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</si>
  <si>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</si>
  <si>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</si>
  <si>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</si>
  <si>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</si>
  <si>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</si>
  <si>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</si>
  <si>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</si>
  <si>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</si>
  <si>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</si>
  <si>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</si>
  <si>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</si>
  <si>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</si>
  <si>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</si>
  <si>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</si>
  <si>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</si>
  <si>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</si>
  <si>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</si>
  <si>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</si>
  <si>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</si>
  <si>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</si>
  <si>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</si>
  <si>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</si>
  <si>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</si>
  <si>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</si>
  <si>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</si>
  <si>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</si>
  <si>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</si>
  <si>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</si>
  <si>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</si>
  <si>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</si>
  <si>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</si>
  <si>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</si>
  <si>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</si>
  <si>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</si>
  <si>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</si>
  <si>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</si>
  <si>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</si>
  <si>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</si>
  <si>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</si>
  <si>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</si>
  <si>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</si>
  <si>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</si>
  <si>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</si>
  <si>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</si>
  <si>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</si>
  <si>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</si>
  <si>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</si>
  <si>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</si>
  <si>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</si>
  <si>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</si>
  <si>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</si>
  <si>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</si>
  <si>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</si>
  <si>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</si>
  <si>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</si>
  <si>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</si>
  <si>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</si>
  <si>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</si>
  <si>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</si>
  <si>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</si>
  <si>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</si>
  <si>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</si>
  <si>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</si>
  <si>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</si>
  <si>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</si>
  <si>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</si>
  <si>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</si>
  <si>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</si>
  <si>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</si>
  <si>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</si>
  <si>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</si>
  <si>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</si>
  <si>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</si>
  <si>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</si>
  <si>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</si>
  <si>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</si>
  <si>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</si>
  <si>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</si>
  <si>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</si>
  <si>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</si>
  <si>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</si>
  <si>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</si>
  <si>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</si>
  <si>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</si>
  <si>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</si>
  <si>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</si>
  <si>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</si>
  <si>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</si>
  <si>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</si>
  <si>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</si>
  <si>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</si>
  <si>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</si>
  <si>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</si>
  <si>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</si>
  <si>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</si>
  <si>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</si>
  <si>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</si>
  <si>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</si>
  <si>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</si>
  <si>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</si>
  <si>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</si>
  <si>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</si>
  <si>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</si>
  <si>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</si>
  <si>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</si>
  <si>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</si>
  <si>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</si>
  <si>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</si>
  <si>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</si>
  <si>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</si>
  <si>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</si>
  <si>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</si>
  <si>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</si>
  <si>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</si>
  <si>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</si>
  <si>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</si>
  <si>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</si>
  <si>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</si>
  <si>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</si>
  <si>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</si>
  <si>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</si>
  <si>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</si>
  <si>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</si>
  <si>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</si>
  <si>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</si>
  <si>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</si>
  <si>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</si>
  <si>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</si>
  <si>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</si>
  <si>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</si>
  <si>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</si>
  <si>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</si>
  <si>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</si>
  <si>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</si>
  <si>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</si>
  <si>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</si>
  <si>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</si>
  <si>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</si>
  <si>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</si>
  <si>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</si>
  <si>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</si>
  <si>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</si>
  <si>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</si>
  <si>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</si>
  <si>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</si>
  <si>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</si>
  <si>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</si>
  <si>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</si>
  <si>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</si>
  <si>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</si>
  <si>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</si>
  <si>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</si>
  <si>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</si>
  <si>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</si>
  <si>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</si>
  <si>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</si>
  <si>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</si>
  <si>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</si>
  <si>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</si>
  <si>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</si>
  <si>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</si>
  <si>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</si>
  <si>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</si>
  <si>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</si>
  <si>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</si>
  <si>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</si>
  <si>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</si>
  <si>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</si>
  <si>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</si>
  <si>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</si>
  <si>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</si>
  <si>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</si>
  <si>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</si>
  <si>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</si>
  <si>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</si>
  <si>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</si>
  <si>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</si>
  <si>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</si>
  <si>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</si>
  <si>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</si>
  <si>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</si>
  <si>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</si>
  <si>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</si>
  <si>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</si>
  <si>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</si>
  <si>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</si>
  <si>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</si>
  <si>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</si>
  <si>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</si>
  <si>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</si>
  <si>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</si>
  <si>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</si>
  <si>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</si>
  <si>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</si>
  <si>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</si>
  <si>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</si>
  <si>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</si>
  <si>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</si>
  <si>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</si>
  <si>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</si>
  <si>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</si>
  <si>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</si>
  <si>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</si>
  <si>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</si>
  <si>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</si>
  <si>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</si>
  <si>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</si>
  <si>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</si>
  <si>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</si>
  <si>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</si>
  <si>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</si>
  <si>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</si>
  <si>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</si>
  <si>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</si>
  <si>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</si>
  <si>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</si>
  <si>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</si>
  <si>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</si>
  <si>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</si>
  <si>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</si>
  <si>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</si>
  <si>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</si>
  <si>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</si>
  <si>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</si>
  <si>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</si>
  <si>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</si>
  <si>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</si>
  <si>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</si>
  <si>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</si>
  <si>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</si>
  <si>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</si>
  <si>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</si>
  <si>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</si>
  <si>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</si>
  <si>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</si>
  <si>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</si>
  <si>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</si>
  <si>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</si>
  <si>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</si>
  <si>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</si>
  <si>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</si>
  <si>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</si>
  <si>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</si>
  <si>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</si>
  <si>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</si>
  <si>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</si>
  <si>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</si>
  <si>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</si>
  <si>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</si>
  <si>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</si>
  <si>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</si>
  <si>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</si>
  <si>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</si>
  <si>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</si>
  <si>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</si>
  <si>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</si>
  <si>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</si>
  <si>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</si>
  <si>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</si>
  <si>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</si>
  <si>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</si>
  <si>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</si>
  <si>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</si>
  <si>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</si>
  <si>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</si>
  <si>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</si>
  <si>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</si>
  <si>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</si>
  <si>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</si>
  <si>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</si>
  <si>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</si>
  <si>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</si>
  <si>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</si>
  <si>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</si>
  <si>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</si>
  <si>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</si>
  <si>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</si>
  <si>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</si>
  <si>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</si>
  <si>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</si>
  <si>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</si>
  <si>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</si>
  <si>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</si>
  <si>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</si>
  <si>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</si>
  <si>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</si>
  <si>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</si>
  <si>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</si>
  <si>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</si>
  <si>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</si>
  <si>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</si>
  <si>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</si>
  <si>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</si>
  <si>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</si>
  <si>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</si>
  <si>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</si>
  <si>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</si>
  <si>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</si>
  <si>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</si>
  <si>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</si>
  <si>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</si>
  <si>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</si>
  <si>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</si>
  <si>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</si>
  <si>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</si>
  <si>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</si>
  <si>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</si>
  <si>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</si>
  <si>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</si>
  <si>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</si>
  <si>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</si>
  <si>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</si>
  <si>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</si>
  <si>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</si>
  <si>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</si>
  <si>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</si>
  <si>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</si>
  <si>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</si>
  <si>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</si>
  <si>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</si>
  <si>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</si>
  <si>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</si>
  <si>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</si>
  <si>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</si>
  <si>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</si>
  <si>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</si>
  <si>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</si>
  <si>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</si>
  <si>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</si>
  <si>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</si>
  <si>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</si>
  <si>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</si>
  <si>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</si>
  <si>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</si>
  <si>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</si>
  <si>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</si>
  <si>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</si>
  <si>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</si>
  <si>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</si>
  <si>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</si>
  <si>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</si>
  <si>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</si>
  <si>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</si>
  <si>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</si>
  <si>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</si>
  <si>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</si>
  <si>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</si>
  <si>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</si>
  <si>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</si>
  <si>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</si>
  <si>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</si>
  <si>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</si>
  <si>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</si>
  <si>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</si>
  <si>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</si>
  <si>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</si>
  <si>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</si>
  <si>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</si>
  <si>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</si>
  <si>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</si>
  <si>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</si>
  <si>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</si>
  <si>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</si>
  <si>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</si>
  <si>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</si>
  <si>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</si>
  <si>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</si>
  <si>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</si>
  <si>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</si>
  <si>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</si>
  <si>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</si>
  <si>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</si>
  <si>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</si>
  <si>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</si>
  <si>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</si>
  <si>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</si>
  <si>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</si>
  <si>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</si>
  <si>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</si>
  <si>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</si>
  <si>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</si>
  <si>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</si>
  <si>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</si>
  <si>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</si>
  <si>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</si>
  <si>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</si>
  <si>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</si>
  <si>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</si>
  <si>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</si>
  <si>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</si>
  <si>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</si>
  <si>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</si>
  <si>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</si>
  <si>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</si>
  <si>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</si>
  <si>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</si>
  <si>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</si>
  <si>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</si>
  <si>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</si>
  <si>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</si>
  <si>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</si>
  <si>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</si>
  <si>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</si>
  <si>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</si>
  <si>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</si>
  <si>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</si>
  <si>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</si>
  <si>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</si>
  <si>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</si>
  <si>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</si>
  <si>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</si>
  <si>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</si>
  <si>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</si>
  <si>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</si>
  <si>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</si>
  <si>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</si>
  <si>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</si>
  <si>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</si>
  <si>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</si>
  <si>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</si>
  <si>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</si>
  <si>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</si>
  <si>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</si>
  <si>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</si>
  <si>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</si>
  <si>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</si>
  <si>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</si>
  <si>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</si>
  <si>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</si>
  <si>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</si>
  <si>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</si>
  <si>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</si>
  <si>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</si>
  <si>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</si>
  <si>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</si>
  <si>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</si>
  <si>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</si>
  <si>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</si>
  <si>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</si>
  <si>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</si>
  <si>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</si>
  <si>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</si>
  <si>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</si>
  <si>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</si>
  <si>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</si>
  <si>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</si>
  <si>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</si>
  <si>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</si>
  <si>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</si>
  <si>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</si>
  <si>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</si>
  <si>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</si>
  <si>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</si>
  <si>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</si>
  <si>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</si>
  <si>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</si>
  <si>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</si>
  <si>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</si>
  <si>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</si>
  <si>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</si>
  <si>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</si>
  <si>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</si>
  <si>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</si>
  <si>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</si>
  <si>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</si>
  <si>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</si>
  <si>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</si>
  <si>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</si>
  <si>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</si>
  <si>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</si>
  <si>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</si>
  <si>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</si>
  <si>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</si>
  <si>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</si>
  <si>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</si>
  <si>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</si>
  <si>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</si>
  <si>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</si>
  <si>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</si>
  <si>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</si>
  <si>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</si>
  <si>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</si>
  <si>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</si>
  <si>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</si>
  <si>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</si>
  <si>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</si>
  <si>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</si>
  <si>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</si>
  <si>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</si>
  <si>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</si>
  <si>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</si>
  <si>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</si>
  <si>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</si>
  <si>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</si>
  <si>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</si>
  <si>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</si>
  <si>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</si>
  <si>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</si>
  <si>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</si>
  <si>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</si>
  <si>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</si>
  <si>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</si>
  <si>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</si>
  <si>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</si>
  <si>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</si>
  <si>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</si>
  <si>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</si>
  <si>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</si>
  <si>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</si>
  <si>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</si>
  <si>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</si>
  <si>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</si>
  <si>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</si>
  <si>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</si>
  <si>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</si>
  <si>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</si>
  <si>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</si>
  <si>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</si>
  <si>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</si>
  <si>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</si>
  <si>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</si>
  <si>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</si>
  <si>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</si>
  <si>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</si>
  <si>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</si>
  <si>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</si>
  <si>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</si>
  <si>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</si>
  <si>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</si>
  <si>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</si>
  <si>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</si>
  <si>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</si>
  <si>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</si>
  <si>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</si>
  <si>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</si>
  <si>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</si>
  <si>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</si>
  <si>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</si>
  <si>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</si>
  <si>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</si>
  <si>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</si>
  <si>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</si>
  <si>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</si>
  <si>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</si>
  <si>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</si>
  <si>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</si>
  <si>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</si>
  <si>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</si>
  <si>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</si>
  <si>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</si>
  <si>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</si>
  <si>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</si>
  <si>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</si>
  <si>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</si>
  <si>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</si>
  <si>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</si>
  <si>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</si>
  <si>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</si>
  <si>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</si>
  <si>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</si>
  <si>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</si>
  <si>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</si>
  <si>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</si>
  <si>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</si>
  <si>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</si>
  <si>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</si>
  <si>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</si>
  <si>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</si>
  <si>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</si>
  <si>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</si>
  <si>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</si>
  <si>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</si>
  <si>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</si>
  <si>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</si>
  <si>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</si>
  <si>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</si>
  <si>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</si>
  <si>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</si>
  <si>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</si>
  <si>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</si>
  <si>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</si>
  <si>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</si>
  <si>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</si>
  <si>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</si>
  <si>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</si>
  <si>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</si>
  <si>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</si>
  <si>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</si>
  <si>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</si>
  <si>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</si>
  <si>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</si>
  <si>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</si>
  <si>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</si>
  <si>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</si>
  <si>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</si>
  <si>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</si>
  <si>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</si>
  <si>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</si>
  <si>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</si>
  <si>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</si>
  <si>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</si>
  <si>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</si>
  <si>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</si>
  <si>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</si>
  <si>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</si>
  <si>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</si>
  <si>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</si>
  <si>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</si>
  <si>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</si>
  <si>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</si>
  <si>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</si>
  <si>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</si>
  <si>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</si>
  <si>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</si>
  <si>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</si>
  <si>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</si>
  <si>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</si>
  <si>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</si>
  <si>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</si>
  <si>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</si>
  <si>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</si>
  <si>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</si>
  <si>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</si>
  <si>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</si>
  <si>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</si>
  <si>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</si>
  <si>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</si>
  <si>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</si>
  <si>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</si>
  <si>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</si>
  <si>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</si>
  <si>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</si>
  <si>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</si>
  <si>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</si>
  <si>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</si>
  <si>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</si>
  <si>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</si>
  <si>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</si>
  <si>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</si>
  <si>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</si>
  <si>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</si>
  <si>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</si>
  <si>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</si>
  <si>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</si>
  <si>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</si>
  <si>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</si>
  <si>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</si>
  <si>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</si>
  <si>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</si>
  <si>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</si>
  <si>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</si>
  <si>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</si>
  <si>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</si>
  <si>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</si>
  <si>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</si>
  <si>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</si>
  <si>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</si>
  <si>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</si>
  <si>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</si>
  <si>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</si>
  <si>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</si>
  <si>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</si>
  <si>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</si>
  <si>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</si>
  <si>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</si>
  <si>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</si>
  <si>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</si>
  <si>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</si>
  <si>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</si>
  <si>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</si>
  <si>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</si>
  <si>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</si>
  <si>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</si>
  <si>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</si>
  <si>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</si>
  <si>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</si>
  <si>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</si>
  <si>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</si>
  <si>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</si>
  <si>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</si>
  <si>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</si>
  <si>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</si>
  <si>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</si>
  <si>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</si>
  <si>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</si>
  <si>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</si>
  <si>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</si>
  <si>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</si>
  <si>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</si>
  <si>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</si>
  <si>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</si>
  <si>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</si>
  <si>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</si>
  <si>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</si>
  <si>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</si>
  <si>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</si>
  <si>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</si>
  <si>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</si>
  <si>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</si>
  <si>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</si>
  <si>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</si>
  <si>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</si>
  <si>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</si>
  <si>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</si>
  <si>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</si>
  <si>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</si>
  <si>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</si>
  <si>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</si>
  <si>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</si>
  <si>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</si>
  <si>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</si>
  <si>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</si>
  <si>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</si>
  <si>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</si>
  <si>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</si>
  <si>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</si>
  <si>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</si>
  <si>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</si>
  <si>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</si>
  <si>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</si>
  <si>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</si>
  <si>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</si>
  <si>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</si>
  <si>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</si>
  <si>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</si>
  <si>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</si>
  <si>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</si>
  <si>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</si>
  <si>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</si>
  <si>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</si>
  <si>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</si>
  <si>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</si>
  <si>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</si>
  <si>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</si>
  <si>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</si>
  <si>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</si>
  <si>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</si>
  <si>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</si>
  <si>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</si>
  <si>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</si>
  <si>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</si>
  <si>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</si>
  <si>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</si>
  <si>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</si>
  <si>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</si>
  <si>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</si>
  <si>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</si>
  <si>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</si>
  <si>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</si>
  <si>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</si>
  <si>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</si>
  <si>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</si>
  <si>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</si>
  <si>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</si>
  <si>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</si>
  <si>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</si>
  <si>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</si>
  <si>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</si>
  <si>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</si>
  <si>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</si>
  <si>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</si>
  <si>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</si>
  <si>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</si>
  <si>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</si>
  <si>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</si>
  <si>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</si>
  <si>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</si>
  <si>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</si>
  <si>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</si>
  <si>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</si>
  <si>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</si>
  <si>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</si>
  <si>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</si>
  <si>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</si>
  <si>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</si>
  <si>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</si>
  <si>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</si>
  <si>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</si>
  <si>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</si>
  <si>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</si>
  <si>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</si>
  <si>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</si>
  <si>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</si>
  <si>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</si>
  <si>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</si>
  <si>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</si>
  <si>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</si>
  <si>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</si>
  <si>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</si>
  <si>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</si>
  <si>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</si>
  <si>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</si>
  <si>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</si>
  <si>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</si>
  <si>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</si>
  <si>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</si>
  <si>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</si>
  <si>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</si>
  <si>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</si>
  <si>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</si>
  <si>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</si>
  <si>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</si>
  <si>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</si>
  <si>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</si>
  <si>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</si>
  <si>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</si>
  <si>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</si>
  <si>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</si>
  <si>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</si>
  <si>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</si>
  <si>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</si>
  <si>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</si>
  <si>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</si>
  <si>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</si>
  <si>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</si>
  <si>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</si>
  <si>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</si>
  <si>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</si>
  <si>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</si>
  <si>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</si>
  <si>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</si>
  <si>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</si>
  <si>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</si>
  <si>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</si>
  <si>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</si>
  <si>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</si>
  <si>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</si>
  <si>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</si>
  <si>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</si>
  <si>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</si>
  <si>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</si>
  <si>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</si>
  <si>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</si>
  <si>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</si>
  <si>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</si>
  <si>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</si>
  <si>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</si>
  <si>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</si>
  <si>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</si>
  <si>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</si>
  <si>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</si>
  <si>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</si>
  <si>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</si>
  <si>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</si>
  <si>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</si>
  <si>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</si>
  <si>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</si>
  <si>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</si>
  <si>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</si>
  <si>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</si>
  <si>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</si>
  <si>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</si>
  <si>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</si>
  <si>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</si>
  <si>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</si>
  <si>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</si>
  <si>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</si>
  <si>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</si>
  <si>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</si>
  <si>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</si>
  <si>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</si>
  <si>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</si>
  <si>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</si>
  <si>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</si>
  <si>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</si>
  <si>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</si>
  <si>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</si>
  <si>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</si>
  <si>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</si>
  <si>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</si>
  <si>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</si>
  <si>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</si>
  <si>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</si>
  <si>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</si>
  <si>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</si>
  <si>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</si>
  <si>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</si>
  <si>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</si>
  <si>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</si>
  <si>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</si>
  <si>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</si>
  <si>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</si>
  <si>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</si>
  <si>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</si>
  <si>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</si>
  <si>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</si>
  <si>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</si>
  <si>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</si>
  <si>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</si>
  <si>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</si>
  <si>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</si>
  <si>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</si>
  <si>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</si>
  <si>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</si>
  <si>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</si>
  <si>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</si>
  <si>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</si>
  <si>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</si>
  <si>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</si>
  <si>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</si>
  <si>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</si>
  <si>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</si>
  <si>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</si>
  <si>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</si>
  <si>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</si>
  <si>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</si>
  <si>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</si>
  <si>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</si>
  <si>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</si>
  <si>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</si>
  <si>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</si>
  <si>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</si>
  <si>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</si>
  <si>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</si>
  <si>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</si>
  <si>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</si>
  <si>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</si>
  <si>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</si>
  <si>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</si>
  <si>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</si>
  <si>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</si>
  <si>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</si>
  <si>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</si>
  <si>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</si>
  <si>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</si>
  <si>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</si>
  <si>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</si>
  <si>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</si>
  <si>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</si>
  <si>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</si>
  <si>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</si>
  <si>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</si>
  <si>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</si>
  <si>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</si>
  <si>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</si>
  <si>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</si>
  <si>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</si>
  <si>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</si>
  <si>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</si>
  <si>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</si>
  <si>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</si>
  <si>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</si>
  <si>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</si>
  <si>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</si>
  <si>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</si>
  <si>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</si>
  <si>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</si>
  <si>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</si>
  <si>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</si>
  <si>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</si>
  <si>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</si>
  <si>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</si>
  <si>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</si>
  <si>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</si>
  <si>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</si>
  <si>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</si>
  <si>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</si>
  <si>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</si>
  <si>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</si>
  <si>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</si>
  <si>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</si>
  <si>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</si>
  <si>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</si>
  <si>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</si>
  <si>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</si>
  <si>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</si>
  <si>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</si>
  <si>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</si>
  <si>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</si>
  <si>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</si>
  <si>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</si>
  <si>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</si>
  <si>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</si>
  <si>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</si>
  <si>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</si>
  <si>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</si>
  <si>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</si>
  <si>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</si>
  <si>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</si>
  <si>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</si>
  <si>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</si>
  <si>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</si>
  <si>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</si>
  <si>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</si>
  <si>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</si>
  <si>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</si>
  <si>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</si>
  <si>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</si>
  <si>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</si>
  <si>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</si>
  <si>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</si>
  <si>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</si>
  <si>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</si>
  <si>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</si>
  <si>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</si>
  <si>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</si>
  <si>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</si>
  <si>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</si>
  <si>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</si>
  <si>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</si>
  <si>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</si>
  <si>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</si>
  <si>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</si>
  <si>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</si>
  <si>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</si>
  <si>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</si>
  <si>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</si>
  <si>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</si>
  <si>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</si>
  <si>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</si>
  <si>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</si>
  <si>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</si>
  <si>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</si>
  <si>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</si>
  <si>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</si>
  <si>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</si>
  <si>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</si>
  <si>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</si>
  <si>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</si>
  <si>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</si>
  <si>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</si>
  <si>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</si>
  <si>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</si>
  <si>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</si>
  <si>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</si>
  <si>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</si>
  <si>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</si>
  <si>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</si>
  <si>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</si>
  <si>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</si>
  <si>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</si>
  <si>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</si>
  <si>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</si>
  <si>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</si>
  <si>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</si>
  <si>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</si>
  <si>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</si>
  <si>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</si>
  <si>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</si>
  <si>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</si>
  <si>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</si>
  <si>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</si>
  <si>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</si>
  <si>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</si>
  <si>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</si>
  <si>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</si>
  <si>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</si>
  <si>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</si>
  <si>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</si>
  <si>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</si>
  <si>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</si>
  <si>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</si>
  <si>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</si>
  <si>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</si>
  <si>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</si>
  <si>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</si>
  <si>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</si>
  <si>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</si>
  <si>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</si>
  <si>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</si>
  <si>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</si>
  <si>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</si>
  <si>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</si>
  <si>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</si>
  <si>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</si>
  <si>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</si>
  <si>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</si>
  <si>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</si>
  <si>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</si>
  <si>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</si>
  <si>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</si>
  <si>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</si>
  <si>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</si>
  <si>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</si>
  <si>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</si>
  <si>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</si>
  <si>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</si>
  <si>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</si>
  <si>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</si>
  <si>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</si>
  <si>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</si>
  <si>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</si>
  <si>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</si>
  <si>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</si>
  <si>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</si>
  <si>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</si>
  <si>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</si>
  <si>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</si>
  <si>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</si>
  <si>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</si>
  <si>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</si>
  <si>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</si>
  <si>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</si>
  <si>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</si>
  <si>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</si>
  <si>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</si>
  <si>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</si>
  <si>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</si>
  <si>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</si>
  <si>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</si>
  <si>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</si>
  <si>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</si>
  <si>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</si>
  <si>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</si>
  <si>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</si>
  <si>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</si>
  <si>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</si>
  <si>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</si>
  <si>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</si>
  <si>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</si>
  <si>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</si>
  <si>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</si>
  <si>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</si>
  <si>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</si>
  <si>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</si>
  <si>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</si>
  <si>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</si>
  <si>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</si>
  <si>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</si>
  <si>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</si>
  <si>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</si>
  <si>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</si>
  <si>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</si>
  <si>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</si>
  <si>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</si>
  <si>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</si>
  <si>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</si>
  <si>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</si>
  <si>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</si>
  <si>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</si>
  <si>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</si>
  <si>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</si>
  <si>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</si>
  <si>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</si>
  <si>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</si>
  <si>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</si>
  <si>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</si>
  <si>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</si>
  <si>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</si>
  <si>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</si>
  <si>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</si>
  <si>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</si>
  <si>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</si>
  <si>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</si>
  <si>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</si>
  <si>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</si>
  <si>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</si>
  <si>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</si>
  <si>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</si>
  <si>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</si>
  <si>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</si>
  <si>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</si>
  <si>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</si>
  <si>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</si>
  <si>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</si>
  <si>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</si>
  <si>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</si>
  <si>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</si>
  <si>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</si>
  <si>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</si>
  <si>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</si>
  <si>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</si>
  <si>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</si>
  <si>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</si>
  <si>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</si>
  <si>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</si>
  <si>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</si>
  <si>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</si>
  <si>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</si>
  <si>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</si>
  <si>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</si>
  <si>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</si>
  <si>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</si>
  <si>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</si>
  <si>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</si>
  <si>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</si>
  <si>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</si>
  <si>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</si>
  <si>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</si>
  <si>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</si>
  <si>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</si>
  <si>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</si>
  <si>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</si>
  <si>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</si>
  <si>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</si>
  <si>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</si>
  <si>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</si>
  <si>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</si>
  <si>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</si>
  <si>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</si>
  <si>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</si>
  <si>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</si>
  <si>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</si>
  <si>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</si>
  <si>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</si>
  <si>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</si>
  <si>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</si>
  <si>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</si>
  <si>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</si>
  <si>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</si>
  <si>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</si>
  <si>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</si>
  <si>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</si>
  <si>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</si>
  <si>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</si>
  <si>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</si>
  <si>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</si>
  <si>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</si>
  <si>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</si>
  <si>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</si>
  <si>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</si>
  <si>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</si>
  <si>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</si>
  <si>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</si>
  <si>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</si>
  <si>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</si>
  <si>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</si>
  <si>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</si>
  <si>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</si>
  <si>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</si>
  <si>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</si>
  <si>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</si>
  <si>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</si>
  <si>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</si>
  <si>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</si>
  <si>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</si>
  <si>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</si>
  <si>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</si>
  <si>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</si>
  <si>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</si>
  <si>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</si>
  <si>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</si>
  <si>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</si>
  <si>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</si>
  <si>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</si>
  <si>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</si>
  <si>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</si>
  <si>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</si>
  <si>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</si>
  <si>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</si>
  <si>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</si>
  <si>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</si>
  <si>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</si>
  <si>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</si>
  <si>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</si>
  <si>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</si>
  <si>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</si>
  <si>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</si>
  <si>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</si>
  <si>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</si>
  <si>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</si>
  <si>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</si>
  <si>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</si>
  <si>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</si>
  <si>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</si>
  <si>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</si>
  <si>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</si>
  <si>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</si>
  <si>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</si>
  <si>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</si>
  <si>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</si>
  <si>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</si>
  <si>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</si>
  <si>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</si>
  <si>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</si>
  <si>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</si>
  <si>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</si>
  <si>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</si>
  <si>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</si>
  <si>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</si>
  <si>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</si>
  <si>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</si>
  <si>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</si>
  <si>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</si>
  <si>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</si>
  <si>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</si>
  <si>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</si>
  <si>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</si>
  <si>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</si>
  <si>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</si>
  <si>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</si>
  <si>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</si>
  <si>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</si>
  <si>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</si>
  <si>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</si>
  <si>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</si>
  <si>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</si>
  <si>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</si>
  <si>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</si>
  <si>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</si>
  <si>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</si>
  <si>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</si>
  <si>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</si>
  <si>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</si>
  <si>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</si>
  <si>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</si>
  <si>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</si>
  <si>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</si>
  <si>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</si>
  <si>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</si>
  <si>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</si>
  <si>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</si>
  <si>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</si>
  <si>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</si>
  <si>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</si>
  <si>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</si>
  <si>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</si>
  <si>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</si>
  <si>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</si>
  <si>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</si>
  <si>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</si>
  <si>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</si>
  <si>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</si>
  <si>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</si>
  <si>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</si>
  <si>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</si>
  <si>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</si>
  <si>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</si>
  <si>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</si>
  <si>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</si>
  <si>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</si>
  <si>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</si>
  <si>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</si>
  <si>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</si>
  <si>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</si>
  <si>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</si>
  <si>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</si>
  <si>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</si>
  <si>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</si>
  <si>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</si>
  <si>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</si>
  <si>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</si>
  <si>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</si>
  <si>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</si>
  <si>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</si>
  <si>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</si>
  <si>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</si>
  <si>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</si>
  <si>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</si>
  <si>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</si>
  <si>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</si>
  <si>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</si>
  <si>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</si>
  <si>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</si>
  <si>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</si>
  <si>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</si>
  <si>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</si>
  <si>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</si>
  <si>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</si>
  <si>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</si>
  <si>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</si>
  <si>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</si>
  <si>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</si>
  <si>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</si>
  <si>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</si>
  <si>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</si>
  <si>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</si>
  <si>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</si>
  <si>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</si>
  <si>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</si>
  <si>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</si>
  <si>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</si>
  <si>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</si>
  <si>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</si>
  <si>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</si>
  <si>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</si>
  <si>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</si>
  <si>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</si>
  <si>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</si>
  <si>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</si>
  <si>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</si>
  <si>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</si>
  <si>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</si>
  <si>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</si>
  <si>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</si>
  <si>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</si>
  <si>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</si>
  <si>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</si>
  <si>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</si>
  <si>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</si>
  <si>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</si>
  <si>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</si>
  <si>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</si>
  <si>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</si>
  <si>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</si>
  <si>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</si>
  <si>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</si>
  <si>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</si>
  <si>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</si>
  <si>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</si>
  <si>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</si>
  <si>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</si>
  <si>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</si>
  <si>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</si>
  <si>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</si>
  <si>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</si>
  <si>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</si>
  <si>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</si>
  <si>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</si>
  <si>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</si>
  <si>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</si>
  <si>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</si>
  <si>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</si>
  <si>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</si>
  <si>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</si>
  <si>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</si>
  <si>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</si>
  <si>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</si>
  <si>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</si>
  <si>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</si>
  <si>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</si>
  <si>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</si>
  <si>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</si>
  <si>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</si>
  <si>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</si>
  <si>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</si>
  <si>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</si>
  <si>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</si>
  <si>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</si>
  <si>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</si>
  <si>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</si>
  <si>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</si>
  <si>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</si>
  <si>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</si>
  <si>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</si>
  <si>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</si>
  <si>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</si>
  <si>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</si>
  <si>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</si>
  <si>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</si>
  <si>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</si>
  <si>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</si>
  <si>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</si>
  <si>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</si>
  <si>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</si>
  <si>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</si>
  <si>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</si>
  <si>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</si>
  <si>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</si>
  <si>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</si>
  <si>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</si>
  <si>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</si>
  <si>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</si>
  <si>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</si>
  <si>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</si>
  <si>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</si>
  <si>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</si>
  <si>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</si>
  <si>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</si>
  <si>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</si>
  <si>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</si>
  <si>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</si>
  <si>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</si>
  <si>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</si>
  <si>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</si>
  <si>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</si>
  <si>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</si>
  <si>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</si>
  <si>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</si>
  <si>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</si>
  <si>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</si>
  <si>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</si>
  <si>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</si>
  <si>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</si>
  <si>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</si>
  <si>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</si>
  <si>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</si>
  <si>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</si>
  <si>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</si>
  <si>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</si>
  <si>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</si>
  <si>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</si>
  <si>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</si>
  <si>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</si>
  <si>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</si>
  <si>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</si>
  <si>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</si>
  <si>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</si>
  <si>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</si>
  <si>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</si>
  <si>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</si>
  <si>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</si>
  <si>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</si>
  <si>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</si>
  <si>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</si>
  <si>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</si>
  <si>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</si>
  <si>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</si>
  <si>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</si>
  <si>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</si>
  <si>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</si>
  <si>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</si>
  <si>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</si>
  <si>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</si>
  <si>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</si>
  <si>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</si>
  <si>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</si>
  <si>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</si>
  <si>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</si>
  <si>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</si>
  <si>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</si>
  <si>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</si>
  <si>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</si>
  <si>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</si>
  <si>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</si>
  <si>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</si>
  <si>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</si>
  <si>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</si>
  <si>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</si>
  <si>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</si>
  <si>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</si>
  <si>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</si>
  <si>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</si>
  <si>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</si>
  <si>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</si>
  <si>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</si>
  <si>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</si>
  <si>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</si>
  <si>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</si>
  <si>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</si>
  <si>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</si>
  <si>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</si>
  <si>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</si>
  <si>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</si>
  <si>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</si>
  <si>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</si>
  <si>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</si>
  <si>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</si>
  <si>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</si>
  <si>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</si>
  <si>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</si>
  <si>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</si>
  <si>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</si>
  <si>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</si>
  <si>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</si>
  <si>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</si>
  <si>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</si>
  <si>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</si>
  <si>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</si>
  <si>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</si>
  <si>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</si>
  <si>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</si>
  <si>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</si>
  <si>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</si>
  <si>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</si>
  <si>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</si>
  <si>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</si>
  <si>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</si>
  <si>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</si>
  <si>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</si>
  <si>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</si>
  <si>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</si>
  <si>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</si>
  <si>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</si>
  <si>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</si>
  <si>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</si>
  <si>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</si>
  <si>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</si>
  <si>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</si>
  <si>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</si>
  <si>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</si>
  <si>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</si>
  <si>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</si>
  <si>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</si>
  <si>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</si>
  <si>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</si>
  <si>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</si>
  <si>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</si>
  <si>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</si>
  <si>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</si>
  <si>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</si>
  <si>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</si>
  <si>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</si>
  <si>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</si>
  <si>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</si>
  <si>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</si>
  <si>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</si>
  <si>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</si>
  <si>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</si>
  <si>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</si>
  <si>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</si>
  <si>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</si>
  <si>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</si>
  <si>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</si>
  <si>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</si>
  <si>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</si>
  <si>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</si>
  <si>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</si>
  <si>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</si>
  <si>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</si>
  <si>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</si>
  <si>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</si>
  <si>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</si>
  <si>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</si>
  <si>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</si>
  <si>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</si>
  <si>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</si>
  <si>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</si>
  <si>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</si>
  <si>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</si>
  <si>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</si>
  <si>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</si>
  <si>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</si>
  <si>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</si>
  <si>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</si>
  <si>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</si>
  <si>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</si>
  <si>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</si>
  <si>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</si>
  <si>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</si>
  <si>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</si>
  <si>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</si>
  <si>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</si>
  <si>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</si>
  <si>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</si>
  <si>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</si>
  <si>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</si>
  <si>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</si>
  <si>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</si>
  <si>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</si>
  <si>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</si>
  <si>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</si>
  <si>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</si>
  <si>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</si>
  <si>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</si>
  <si>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</si>
  <si>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</si>
  <si>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</si>
  <si>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</si>
  <si>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</si>
  <si>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</si>
  <si>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</si>
  <si>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</si>
  <si>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</si>
  <si>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</si>
  <si>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</si>
  <si>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</si>
  <si>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</si>
  <si>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</si>
  <si>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</si>
  <si>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</si>
  <si>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</si>
  <si>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</si>
  <si>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</si>
  <si>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</si>
  <si>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</si>
  <si>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</si>
  <si>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</si>
  <si>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</si>
  <si>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</si>
  <si>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</si>
  <si>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</si>
  <si>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</si>
  <si>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</si>
  <si>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</si>
  <si>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</si>
  <si>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</si>
  <si>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</si>
  <si>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</si>
  <si>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</si>
  <si>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</si>
  <si>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</si>
  <si>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</si>
  <si>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</si>
  <si>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</si>
  <si>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</si>
  <si>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</si>
  <si>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</si>
  <si>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</si>
  <si>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</si>
  <si>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</si>
  <si>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</si>
  <si>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</si>
  <si>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</si>
  <si>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</si>
  <si>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</si>
  <si>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</si>
  <si>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</si>
  <si>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</si>
  <si>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</si>
  <si>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</si>
  <si>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</si>
  <si>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</si>
  <si>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</si>
  <si>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</si>
  <si>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</si>
  <si>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</si>
  <si>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</si>
  <si>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</si>
  <si>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</si>
  <si>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</si>
  <si>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</si>
  <si>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</si>
  <si>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</si>
  <si>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</si>
  <si>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</si>
  <si>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</si>
  <si>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</si>
  <si>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</si>
  <si>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</si>
  <si>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</si>
  <si>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</si>
  <si>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</si>
  <si>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</si>
  <si>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</si>
  <si>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</si>
  <si>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</si>
  <si>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</si>
  <si>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</si>
  <si>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</si>
  <si>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</si>
  <si>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</si>
  <si>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</si>
  <si>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</si>
  <si>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</si>
  <si>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</si>
  <si>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</si>
  <si>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</si>
  <si>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</si>
  <si>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</si>
  <si>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</si>
  <si>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</si>
  <si>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</si>
  <si>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</si>
  <si>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</si>
  <si>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</si>
  <si>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</si>
  <si>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</si>
  <si>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</si>
  <si>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</si>
  <si>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</si>
  <si>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</si>
  <si>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</si>
  <si>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</si>
  <si>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</si>
  <si>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</si>
  <si>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</si>
  <si>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</si>
  <si>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</si>
  <si>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</si>
  <si>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</si>
  <si>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</si>
  <si>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</si>
  <si>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</si>
  <si>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</si>
  <si>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</si>
  <si>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</si>
  <si>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</si>
  <si>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</si>
  <si>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</si>
  <si>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</si>
  <si>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</si>
  <si>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</si>
  <si>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</si>
  <si>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</si>
  <si>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</si>
  <si>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</si>
  <si>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</si>
  <si>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</si>
  <si>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</si>
  <si>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</si>
  <si>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</si>
  <si>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</si>
  <si>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</si>
  <si>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</si>
  <si>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</si>
  <si>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</si>
  <si>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</si>
  <si>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</si>
  <si>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</si>
  <si>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</si>
  <si>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</si>
  <si>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</si>
  <si>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</si>
  <si>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</si>
  <si>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</si>
  <si>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</si>
  <si>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</si>
  <si>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</si>
  <si>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</si>
  <si>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</si>
  <si>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</si>
  <si>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</si>
  <si>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</si>
  <si>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</si>
  <si>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</si>
  <si>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</si>
  <si>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</si>
  <si>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</si>
  <si>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</si>
  <si>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</si>
  <si>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</si>
  <si>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</si>
  <si>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</si>
  <si>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</si>
  <si>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</si>
  <si>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</si>
  <si>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</si>
  <si>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</si>
  <si>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</si>
  <si>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</si>
  <si>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</si>
  <si>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</si>
  <si>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</si>
  <si>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</si>
  <si>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</si>
  <si>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</si>
  <si>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</si>
  <si>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</si>
  <si>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</si>
  <si>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</si>
  <si>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</si>
  <si>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</si>
  <si>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</si>
  <si>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</si>
  <si>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</si>
  <si>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</si>
  <si>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</si>
  <si>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</si>
  <si>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</si>
  <si>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</si>
  <si>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</si>
  <si>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</si>
  <si>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</si>
  <si>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</si>
  <si>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</si>
  <si>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</si>
  <si>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</si>
  <si>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</si>
  <si>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</si>
  <si>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</si>
  <si>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</si>
  <si>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</si>
  <si>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</si>
  <si>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</si>
  <si>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</si>
  <si>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</si>
  <si>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</si>
  <si>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</si>
  <si>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</si>
  <si>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</si>
  <si>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</si>
  <si>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</si>
  <si>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</si>
  <si>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</si>
  <si>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</si>
  <si>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</si>
  <si>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</si>
  <si>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</si>
  <si>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</si>
  <si>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</si>
  <si>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</si>
  <si>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</si>
  <si>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</si>
  <si>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</si>
  <si>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</si>
  <si>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</si>
  <si>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</si>
  <si>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</si>
  <si>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</si>
  <si>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</si>
  <si>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</si>
  <si>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</si>
  <si>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</si>
  <si>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</si>
  <si>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</si>
  <si>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</si>
  <si>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</si>
  <si>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</si>
  <si>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</si>
  <si>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</si>
  <si>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</si>
  <si>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</si>
  <si>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</si>
  <si>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</si>
  <si>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</si>
  <si>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</si>
  <si>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</si>
  <si>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</si>
  <si>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</si>
  <si>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</si>
  <si>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</si>
  <si>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</si>
  <si>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</si>
  <si>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</si>
  <si>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</si>
  <si>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</si>
  <si>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</si>
  <si>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</si>
  <si>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</si>
  <si>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</si>
  <si>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</si>
  <si>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</si>
  <si>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</si>
  <si>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</si>
  <si>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</si>
  <si>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</si>
  <si>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</si>
  <si>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</si>
  <si>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</si>
  <si>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</si>
  <si>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</si>
  <si>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</si>
  <si>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</si>
  <si>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</si>
  <si>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</si>
  <si>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</si>
  <si>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</si>
  <si>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</si>
  <si>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</si>
  <si>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</si>
  <si>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</si>
  <si>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</si>
  <si>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</si>
  <si>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</si>
  <si>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</si>
  <si>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</si>
  <si>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</si>
  <si>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</si>
  <si>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</si>
  <si>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</si>
  <si>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</si>
  <si>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</si>
  <si>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</si>
  <si>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</si>
  <si>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</si>
  <si>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</si>
  <si>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</si>
  <si>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</si>
  <si>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</si>
  <si>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</si>
  <si>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</si>
  <si>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</si>
  <si>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</si>
  <si>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</si>
  <si>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</si>
  <si>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</si>
  <si>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</si>
  <si>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</si>
  <si>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</si>
  <si>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</si>
  <si>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</si>
  <si>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</si>
  <si>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</si>
  <si>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</si>
  <si>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</si>
  <si>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</si>
  <si>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</si>
  <si>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</si>
  <si>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</si>
  <si>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</si>
  <si>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</si>
  <si>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</si>
  <si>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</si>
  <si>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</si>
  <si>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</si>
  <si>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</si>
  <si>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</si>
  <si>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</si>
  <si>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</si>
  <si>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</si>
  <si>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</si>
  <si>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</si>
  <si>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</si>
  <si>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</si>
  <si>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</si>
  <si>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</si>
  <si>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</si>
  <si>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</si>
  <si>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</si>
  <si>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</si>
  <si>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</si>
  <si>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</si>
  <si>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</si>
  <si>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</si>
  <si>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</si>
  <si>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</si>
  <si>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</si>
  <si>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</si>
  <si>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</si>
  <si>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</si>
  <si>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</si>
  <si>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</si>
  <si>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</si>
  <si>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</si>
  <si>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</si>
  <si>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</si>
  <si>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</si>
  <si>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</si>
  <si>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</si>
  <si>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</si>
  <si>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</si>
  <si>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</si>
  <si>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</si>
  <si>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</si>
  <si>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</si>
  <si>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</si>
  <si>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</si>
  <si>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</si>
  <si>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</si>
  <si>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</si>
  <si>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</si>
  <si>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</si>
  <si>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</si>
  <si>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</si>
  <si>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</si>
  <si>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</si>
  <si>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</si>
  <si>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</si>
  <si>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</si>
  <si>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</si>
  <si>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</si>
  <si>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</si>
  <si>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</si>
  <si>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</si>
  <si>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</si>
  <si>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</si>
  <si>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</si>
  <si>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</si>
  <si>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</si>
  <si>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</si>
  <si>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</si>
  <si>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</si>
  <si>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</si>
  <si>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</si>
  <si>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</si>
  <si>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</si>
  <si>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</si>
  <si>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</si>
  <si>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</si>
  <si>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</si>
  <si>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</si>
  <si>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</si>
  <si>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</si>
  <si>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</si>
  <si>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</si>
  <si>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</si>
  <si>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</si>
  <si>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</si>
  <si>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</si>
  <si>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</si>
  <si>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</si>
  <si>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</si>
  <si>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</si>
  <si>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</si>
  <si>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</si>
  <si>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</si>
  <si>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</si>
  <si>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</si>
  <si>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</si>
  <si>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</si>
  <si>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</si>
  <si>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</si>
  <si>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</si>
  <si>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</si>
  <si>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</si>
  <si>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</si>
  <si>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</si>
  <si>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</si>
  <si>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</si>
  <si>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</si>
  <si>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</si>
  <si>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</si>
  <si>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</si>
  <si>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</si>
  <si>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</si>
  <si>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</si>
  <si>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</si>
  <si>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</si>
  <si>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</si>
  <si>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</si>
  <si>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</si>
  <si>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</si>
  <si>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</si>
  <si>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</si>
  <si>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</si>
  <si>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</si>
  <si>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</si>
  <si>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</si>
  <si>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</si>
  <si>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</si>
  <si>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</si>
  <si>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</si>
  <si>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</si>
  <si>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</si>
  <si>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</si>
  <si>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</si>
  <si>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</si>
  <si>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</si>
  <si>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</si>
  <si>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</si>
  <si>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</si>
  <si>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</si>
  <si>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</si>
  <si>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</si>
  <si>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</si>
  <si>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</si>
  <si>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</si>
  <si>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</si>
  <si>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</si>
  <si>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</si>
  <si>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</si>
  <si>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</si>
  <si>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</si>
  <si>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</si>
  <si>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</si>
  <si>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</si>
  <si>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</si>
  <si>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</si>
  <si>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</si>
  <si>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</si>
  <si>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</si>
  <si>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</si>
  <si>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</si>
  <si>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</si>
  <si>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</si>
  <si>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</si>
  <si>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</si>
  <si>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</si>
  <si>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</si>
  <si>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</si>
  <si>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</si>
  <si>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</si>
  <si>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</si>
  <si>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</si>
  <si>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</si>
  <si>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</si>
  <si>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</si>
  <si>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</si>
  <si>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</si>
  <si>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</si>
  <si>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</si>
  <si>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</si>
  <si>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</si>
  <si>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</si>
  <si>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</si>
  <si>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</si>
  <si>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</si>
  <si>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</si>
  <si>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</si>
  <si>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</si>
  <si>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</si>
  <si>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</si>
  <si>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</si>
  <si>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</si>
  <si>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</si>
  <si>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</si>
  <si>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</si>
  <si>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</si>
  <si>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</si>
  <si>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</si>
  <si>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</si>
  <si>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</si>
  <si>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</si>
  <si>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</si>
  <si>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</si>
  <si>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</si>
  <si>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</si>
  <si>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</si>
  <si>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</si>
  <si>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</si>
  <si>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</si>
  <si>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</si>
  <si>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</si>
  <si>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</si>
  <si>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</si>
  <si>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</si>
  <si>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</si>
  <si>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</si>
  <si>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</si>
  <si>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</si>
  <si>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</si>
  <si>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</si>
  <si>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</si>
  <si>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</si>
  <si>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</si>
  <si>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</si>
  <si>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</si>
  <si>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</si>
  <si>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</si>
  <si>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</si>
  <si>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</si>
  <si>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</si>
  <si>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</si>
  <si>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</si>
  <si>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</si>
  <si>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</si>
  <si>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</si>
  <si>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</si>
  <si>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</si>
  <si>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</si>
  <si>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</si>
  <si>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</si>
  <si>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</si>
  <si>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</si>
  <si>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</si>
  <si>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</si>
  <si>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</si>
  <si>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</si>
  <si>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</si>
  <si>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</si>
  <si>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</si>
  <si>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</si>
  <si>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</si>
  <si>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</si>
  <si>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</si>
  <si>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</si>
  <si>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</si>
  <si>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</si>
  <si>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</si>
  <si>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</si>
  <si>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</si>
  <si>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</si>
  <si>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</si>
  <si>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</si>
  <si>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</si>
  <si>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</si>
  <si>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</si>
  <si>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</si>
  <si>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</si>
  <si>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</si>
  <si>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</si>
  <si>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</si>
  <si>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</si>
  <si>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</si>
  <si>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</si>
  <si>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</si>
  <si>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</si>
  <si>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</si>
  <si>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</si>
  <si>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</si>
  <si>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</si>
  <si>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</si>
  <si>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</si>
  <si>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</si>
  <si>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</si>
  <si>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</si>
  <si>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</si>
  <si>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</si>
  <si>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</si>
  <si>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</si>
  <si>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</si>
  <si>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</si>
  <si>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</si>
  <si>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</si>
  <si>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</si>
  <si>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</si>
  <si>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</si>
  <si>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</si>
  <si>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</si>
  <si>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</si>
  <si>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</si>
  <si>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</si>
  <si>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</si>
  <si>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</si>
  <si>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</si>
  <si>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</si>
  <si>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</si>
  <si>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</si>
  <si>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</si>
  <si>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</si>
  <si>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</si>
  <si>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</si>
  <si>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</si>
  <si>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</si>
  <si>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</si>
  <si>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</si>
  <si>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</si>
  <si>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</si>
  <si>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</si>
  <si>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</si>
  <si>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</si>
  <si>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</si>
  <si>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</si>
  <si>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</si>
  <si>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</si>
  <si>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</si>
  <si>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</si>
  <si>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</si>
  <si>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</si>
  <si>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</si>
  <si>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</si>
  <si>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</si>
  <si>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</si>
  <si>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</si>
  <si>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</si>
  <si>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</si>
  <si>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</si>
  <si>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</si>
  <si>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</si>
  <si>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</si>
  <si>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</si>
  <si>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</si>
  <si>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</si>
  <si>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</si>
  <si>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</si>
  <si>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</si>
  <si>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</si>
  <si>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</si>
  <si>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</si>
  <si>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</si>
  <si>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</si>
  <si>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</si>
  <si>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</si>
  <si>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</si>
  <si>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</si>
  <si>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</si>
  <si>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</si>
  <si>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</si>
  <si>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</si>
  <si>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</si>
  <si>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</si>
  <si>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</si>
  <si>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</si>
  <si>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</si>
  <si>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</si>
  <si>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</si>
  <si>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</si>
  <si>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</si>
  <si>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</si>
  <si>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</si>
  <si>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</si>
  <si>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</si>
  <si>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</si>
  <si>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</si>
  <si>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</si>
  <si>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</si>
  <si>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</si>
  <si>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</si>
  <si>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</si>
  <si>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</si>
  <si>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</si>
  <si>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</si>
  <si>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</si>
  <si>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</si>
  <si>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</si>
  <si>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</si>
  <si>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</si>
  <si>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</si>
  <si>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</si>
  <si>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</si>
  <si>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</si>
  <si>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</si>
  <si>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</si>
  <si>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</si>
  <si>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</si>
  <si>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</si>
  <si>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</si>
  <si>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</si>
  <si>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</si>
  <si>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</si>
  <si>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</si>
  <si>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</si>
  <si>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</si>
  <si>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</si>
  <si>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</si>
  <si>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</si>
  <si>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</si>
  <si>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</si>
  <si>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</si>
  <si>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</si>
  <si>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</si>
  <si>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</si>
  <si>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</si>
  <si>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</si>
  <si>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</si>
  <si>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</si>
  <si>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</si>
  <si>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</si>
  <si>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</si>
  <si>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</si>
  <si>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</si>
  <si>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</si>
  <si>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</si>
  <si>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</si>
  <si>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</si>
  <si>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</si>
  <si>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</si>
  <si>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</si>
  <si>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</si>
  <si>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</si>
  <si>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</si>
  <si>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</si>
  <si>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</si>
  <si>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</si>
  <si>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</si>
  <si>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</si>
  <si>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</si>
  <si>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</si>
  <si>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</si>
  <si>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</si>
  <si>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</si>
  <si>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</si>
  <si>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</si>
  <si>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</si>
  <si>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</si>
  <si>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</si>
  <si>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</si>
  <si>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</si>
  <si>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</si>
  <si>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</si>
  <si>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</si>
  <si>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</si>
  <si>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</si>
  <si>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</si>
  <si>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</si>
  <si>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</si>
  <si>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</si>
  <si>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</si>
  <si>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</si>
  <si>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</si>
  <si>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</si>
  <si>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</si>
  <si>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</si>
  <si>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</si>
  <si>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</si>
  <si>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</si>
  <si>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</si>
  <si>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</si>
  <si>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</si>
  <si>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</si>
  <si>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</si>
  <si>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</si>
  <si>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</si>
  <si>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</si>
  <si>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</si>
  <si>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</si>
  <si>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</si>
  <si>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</si>
  <si>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</si>
  <si>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</si>
  <si>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</si>
  <si>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</si>
  <si>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</si>
  <si>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</si>
  <si>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</si>
  <si>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</si>
  <si>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</si>
  <si>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</si>
  <si>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</si>
  <si>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</si>
  <si>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</si>
  <si>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</si>
  <si>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</si>
  <si>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</si>
  <si>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</si>
  <si>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</si>
  <si>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</si>
  <si>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</si>
  <si>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</si>
  <si>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</si>
  <si>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</si>
  <si>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</si>
  <si>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</si>
  <si>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</si>
  <si>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</si>
  <si>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</si>
  <si>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</si>
  <si>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</si>
  <si>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</si>
  <si>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</si>
  <si>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</si>
  <si>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</si>
  <si>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</si>
  <si>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</si>
  <si>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</si>
  <si>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</si>
  <si>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</si>
  <si>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</si>
  <si>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</si>
  <si>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</si>
  <si>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</si>
  <si>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</si>
  <si>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</si>
  <si>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</si>
  <si>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</si>
  <si>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</si>
  <si>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</si>
  <si>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</si>
  <si>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</si>
  <si>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</si>
  <si>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</si>
  <si>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</si>
  <si>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</si>
  <si>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</si>
  <si>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</si>
  <si>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</si>
  <si>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</si>
  <si>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</si>
  <si>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</si>
  <si>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</si>
  <si>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</si>
  <si>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</si>
  <si>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</si>
  <si>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</si>
  <si>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</si>
  <si>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</si>
  <si>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</si>
  <si>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</si>
  <si>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</si>
  <si>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</si>
  <si>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</si>
  <si>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</si>
  <si>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</si>
  <si>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</si>
  <si>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</si>
  <si>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</si>
  <si>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</si>
  <si>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</si>
  <si>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</si>
  <si>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</si>
  <si>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</si>
  <si>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</si>
  <si>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</si>
  <si>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</si>
  <si>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</si>
  <si>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</si>
  <si>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</si>
  <si>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</si>
  <si>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</si>
  <si>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</si>
  <si>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</si>
  <si>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</si>
  <si>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</si>
  <si>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</si>
  <si>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</si>
  <si>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</si>
  <si>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</si>
  <si>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</si>
  <si>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</si>
  <si>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</si>
  <si>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</si>
  <si>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</si>
  <si>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</si>
  <si>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</si>
  <si>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</si>
  <si>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</si>
  <si>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</si>
  <si>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</si>
  <si>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</si>
  <si>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</si>
  <si>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</si>
  <si>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</si>
  <si>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</si>
  <si>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</si>
  <si>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</si>
  <si>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</si>
  <si>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</si>
  <si>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</si>
  <si>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</si>
  <si>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</si>
  <si>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</si>
  <si>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</si>
  <si>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</si>
  <si>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</si>
  <si>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</si>
  <si>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</si>
  <si>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</si>
  <si>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</si>
  <si>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</si>
  <si>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</si>
  <si>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</si>
  <si>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</si>
  <si>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</si>
  <si>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</si>
  <si>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</si>
  <si>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</si>
  <si>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</si>
  <si>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</si>
  <si>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</si>
  <si>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</si>
  <si>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</si>
  <si>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</si>
  <si>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</si>
  <si>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</si>
  <si>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</si>
  <si>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</si>
  <si>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</si>
  <si>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</si>
  <si>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</si>
  <si>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</si>
  <si>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</si>
  <si>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</si>
  <si>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</si>
  <si>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</si>
  <si>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</si>
  <si>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</si>
  <si>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</si>
  <si>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</si>
  <si>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</si>
  <si>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</si>
  <si>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</si>
  <si>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</si>
  <si>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</si>
  <si>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</si>
  <si>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</si>
  <si>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</si>
  <si>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</si>
  <si>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</si>
  <si>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</si>
  <si>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</si>
  <si>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</si>
  <si>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</si>
  <si>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</si>
  <si>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</si>
  <si>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</si>
  <si>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</si>
  <si>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</si>
  <si>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</si>
  <si>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</si>
  <si>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</si>
  <si>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</si>
  <si>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</si>
  <si>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</si>
  <si>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</si>
  <si>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</si>
  <si>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</si>
  <si>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</si>
  <si>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</si>
  <si>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</si>
  <si>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</si>
  <si>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</si>
  <si>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</si>
  <si>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</si>
  <si>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</si>
  <si>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</si>
  <si>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</si>
  <si>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</si>
  <si>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</si>
  <si>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</si>
  <si>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</si>
  <si>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</si>
  <si>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</si>
  <si>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</si>
  <si>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</si>
  <si>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</si>
  <si>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</si>
  <si>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</si>
  <si>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</si>
  <si>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</si>
  <si>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</si>
  <si>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</si>
  <si>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</si>
  <si>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</si>
  <si>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</si>
  <si>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</si>
  <si>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</si>
  <si>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</si>
  <si>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</si>
  <si>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</si>
  <si>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</si>
  <si>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</si>
  <si>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</si>
  <si>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</si>
  <si>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</si>
  <si>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</si>
  <si>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</si>
  <si>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</si>
  <si>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</si>
  <si>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</si>
  <si>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</si>
  <si>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</si>
  <si>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</si>
  <si>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</si>
  <si>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</si>
  <si>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</si>
  <si>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</si>
  <si>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</si>
  <si>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</si>
  <si>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</si>
  <si>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</si>
  <si>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</si>
  <si>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</si>
  <si>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</si>
  <si>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</si>
  <si>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</si>
  <si>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</si>
  <si>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</si>
  <si>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</si>
  <si>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</si>
  <si>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</si>
  <si>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</si>
  <si>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</si>
  <si>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</si>
  <si>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</si>
  <si>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</si>
  <si>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</si>
  <si>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</si>
  <si>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</si>
  <si>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</si>
  <si>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</si>
  <si>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</si>
  <si>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</si>
  <si>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</si>
  <si>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</si>
  <si>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</si>
  <si>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</si>
  <si>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</si>
  <si>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</si>
  <si>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</si>
  <si>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</si>
  <si>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</si>
  <si>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</si>
  <si>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</si>
  <si>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</si>
  <si>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</si>
  <si>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</si>
  <si>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</si>
  <si>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</si>
  <si>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</si>
  <si>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</si>
  <si>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</si>
  <si>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</si>
  <si>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</si>
  <si>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</si>
  <si>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</si>
  <si>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</si>
  <si>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</si>
  <si>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</si>
  <si>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</si>
  <si>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</si>
  <si>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</si>
  <si>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</si>
  <si>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</si>
  <si>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</si>
  <si>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</si>
  <si>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</si>
  <si>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</si>
  <si>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</si>
  <si>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</si>
  <si>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</si>
  <si>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</si>
  <si>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</si>
  <si>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</si>
  <si>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</si>
  <si>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</si>
  <si>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</si>
  <si>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</si>
  <si>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</si>
  <si>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</si>
  <si>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</si>
  <si>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</si>
  <si>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</si>
  <si>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</si>
  <si>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</si>
  <si>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</si>
  <si>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</si>
  <si>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</si>
  <si>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</si>
  <si>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</si>
  <si>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</si>
  <si>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</si>
  <si>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</si>
  <si>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</si>
  <si>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</si>
  <si>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</si>
  <si>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</si>
  <si>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</si>
  <si>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</si>
  <si>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</si>
  <si>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</si>
  <si>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</si>
  <si>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</si>
  <si>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</si>
  <si>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</si>
  <si>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</si>
  <si>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</si>
  <si>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</si>
  <si>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</si>
  <si>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</si>
  <si>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</si>
  <si>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</si>
  <si>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</si>
  <si>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</si>
  <si>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</si>
  <si>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</si>
  <si>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</si>
  <si>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</si>
  <si>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</si>
  <si>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</si>
  <si>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</si>
  <si>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</si>
  <si>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</si>
  <si>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</si>
  <si>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</si>
  <si>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</si>
  <si>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</si>
  <si>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</si>
  <si>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</si>
  <si>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</si>
  <si>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</si>
  <si>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</si>
  <si>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</si>
  <si>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</si>
  <si>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</si>
  <si>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</si>
  <si>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</si>
  <si>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</si>
  <si>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</si>
  <si>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</si>
  <si>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</si>
  <si>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</si>
  <si>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</si>
  <si>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</si>
  <si>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</si>
  <si>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</si>
  <si>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</si>
  <si>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</si>
  <si>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</si>
  <si>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</si>
  <si>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</si>
  <si>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</si>
  <si>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</si>
  <si>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</si>
  <si>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</si>
  <si>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</si>
  <si>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</si>
  <si>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</si>
  <si>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</si>
  <si>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</si>
  <si>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</si>
  <si>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</si>
  <si>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</si>
  <si>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</si>
  <si>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</si>
  <si>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</si>
  <si>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</si>
  <si>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</si>
  <si>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</si>
  <si>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</si>
  <si>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</si>
  <si>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</si>
  <si>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</si>
  <si>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</si>
  <si>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</si>
  <si>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</si>
  <si>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</si>
  <si>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</si>
  <si>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</si>
  <si>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</si>
  <si>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</si>
  <si>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</si>
  <si>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</si>
  <si>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</si>
  <si>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</si>
  <si>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</si>
  <si>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</si>
  <si>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</si>
  <si>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</si>
  <si>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</si>
  <si>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</si>
  <si>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</si>
  <si>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</si>
  <si>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</si>
  <si>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</si>
  <si>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</si>
  <si>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</si>
  <si>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</si>
  <si>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</si>
  <si>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</si>
  <si>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</si>
  <si>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</si>
  <si>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</si>
  <si>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</si>
  <si>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</si>
  <si>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</si>
  <si>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</si>
  <si>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</si>
  <si>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</si>
  <si>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</si>
  <si>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</si>
  <si>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</si>
  <si>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</si>
  <si>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</si>
  <si>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</si>
  <si>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</si>
  <si>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</si>
  <si>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</si>
  <si>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</si>
  <si>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</si>
  <si>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</si>
  <si>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</si>
  <si>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</si>
  <si>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</si>
  <si>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</si>
  <si>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</si>
  <si>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</si>
  <si>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</si>
  <si>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</si>
  <si>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</si>
  <si>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</si>
  <si>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</si>
  <si>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</si>
  <si>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</si>
  <si>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</si>
  <si>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</si>
  <si>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</si>
  <si>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</si>
  <si>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</si>
  <si>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</si>
  <si>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</si>
  <si>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</si>
  <si>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</si>
  <si>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</si>
  <si>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</si>
  <si>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</si>
  <si>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</si>
  <si>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</si>
  <si>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</si>
  <si>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</si>
  <si>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</si>
  <si>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</si>
  <si>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</si>
  <si>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</si>
  <si>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</si>
  <si>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</si>
  <si>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</si>
  <si>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</si>
  <si>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</si>
  <si>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</si>
  <si>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</si>
  <si>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</si>
  <si>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</si>
  <si>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</si>
  <si>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</si>
  <si>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</si>
  <si>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</si>
  <si>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</si>
  <si>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</si>
  <si>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</si>
  <si>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</si>
  <si>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</si>
  <si>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</si>
  <si>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</si>
  <si>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</si>
  <si>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</si>
  <si>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</si>
  <si>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</si>
  <si>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</si>
  <si>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</si>
  <si>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</si>
  <si>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</si>
  <si>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</si>
  <si>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</si>
  <si>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</si>
  <si>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</si>
  <si>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</si>
  <si>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</si>
  <si>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</si>
  <si>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</si>
  <si>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</si>
  <si>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</si>
  <si>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</si>
  <si>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</si>
  <si>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</si>
  <si>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</si>
  <si>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</si>
  <si>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</si>
  <si>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</si>
  <si>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</si>
  <si>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</si>
  <si>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</si>
  <si>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</si>
  <si>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</si>
  <si>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</si>
  <si>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</si>
  <si>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</si>
  <si>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</si>
  <si>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</si>
  <si>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</si>
  <si>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</si>
  <si>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</si>
  <si>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</si>
  <si>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</si>
  <si>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</si>
  <si>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</si>
  <si>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</si>
  <si>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</si>
  <si>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</si>
  <si>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</si>
  <si>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</si>
  <si>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</si>
  <si>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</si>
  <si>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</si>
  <si>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</si>
  <si>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</si>
  <si>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</si>
  <si>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</si>
  <si>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</si>
  <si>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</si>
  <si>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</si>
  <si>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</si>
  <si>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</si>
  <si>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</si>
  <si>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</si>
  <si>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</si>
  <si>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</si>
  <si>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</si>
  <si>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</si>
  <si>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</si>
  <si>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</si>
  <si>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</si>
  <si>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</si>
  <si>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</si>
  <si>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</si>
  <si>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</si>
  <si>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</si>
  <si>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</si>
  <si>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</si>
  <si>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</si>
  <si>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</si>
  <si>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</si>
  <si>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</si>
  <si>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</si>
  <si>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</si>
  <si>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</si>
  <si>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</si>
  <si>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</si>
  <si>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</si>
  <si>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</si>
  <si>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</si>
  <si>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</si>
  <si>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</si>
  <si>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</si>
  <si>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</si>
  <si>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</si>
  <si>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</si>
  <si>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</si>
  <si>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</si>
  <si>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</si>
  <si>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</si>
  <si>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</si>
  <si>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</si>
  <si>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</si>
  <si>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</si>
  <si>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</si>
  <si>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</si>
  <si>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</si>
  <si>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</si>
  <si>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</si>
  <si>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</si>
  <si>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</si>
  <si>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</si>
  <si>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</si>
  <si>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</si>
  <si>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</si>
  <si>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</si>
  <si>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</si>
  <si>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</si>
  <si>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</si>
  <si>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</si>
  <si>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</si>
  <si>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</si>
  <si>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</si>
  <si>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</si>
  <si>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</si>
  <si>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</si>
  <si>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</si>
  <si>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</si>
  <si>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</si>
  <si>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</si>
  <si>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</si>
  <si>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</si>
  <si>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</si>
  <si>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</si>
  <si>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</si>
  <si>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</si>
  <si>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</si>
  <si>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</si>
  <si>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</si>
  <si>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</si>
  <si>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</si>
  <si>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</si>
  <si>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</si>
  <si>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</si>
  <si>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</si>
  <si>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</si>
  <si>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</si>
  <si>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</si>
  <si>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</si>
  <si>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</si>
  <si>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</si>
  <si>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</si>
  <si>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</si>
  <si>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</si>
  <si>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</si>
  <si>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</si>
  <si>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</si>
  <si>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</si>
  <si>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</si>
  <si>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</si>
  <si>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</si>
  <si>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</si>
  <si>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</si>
  <si>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</si>
  <si>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</si>
  <si>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</si>
  <si>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</si>
  <si>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</si>
  <si>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</si>
  <si>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</si>
  <si>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</si>
  <si>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</si>
  <si>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</si>
  <si>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</si>
  <si>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</si>
  <si>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</si>
  <si>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</si>
  <si>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</si>
  <si>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</si>
  <si>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</si>
  <si>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</si>
  <si>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</si>
  <si>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</si>
  <si>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</si>
  <si>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</si>
  <si>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</si>
  <si>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</si>
  <si>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</si>
  <si>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</si>
  <si>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</si>
  <si>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</si>
  <si>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</si>
  <si>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</si>
  <si>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</si>
  <si>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</si>
  <si>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</si>
  <si>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</si>
  <si>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</si>
  <si>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</si>
  <si>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</si>
  <si>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</si>
  <si>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</si>
  <si>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</si>
  <si>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</si>
  <si>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</si>
  <si>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</si>
  <si>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</si>
  <si>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</si>
  <si>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</si>
  <si>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</si>
  <si>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</si>
  <si>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</si>
  <si>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</si>
  <si>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</si>
  <si>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</si>
  <si>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</si>
  <si>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</si>
  <si>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</si>
  <si>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</si>
  <si>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</si>
  <si>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</si>
  <si>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</si>
  <si>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</si>
  <si>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</si>
  <si>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</si>
  <si>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</si>
  <si>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</si>
  <si>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</si>
  <si>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</si>
  <si>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</si>
  <si>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</si>
  <si>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</si>
  <si>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</si>
  <si>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</si>
  <si>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</si>
  <si>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</si>
  <si>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</si>
  <si>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</si>
  <si>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</si>
  <si>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</si>
  <si>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</si>
  <si>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</si>
  <si>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</si>
  <si>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</si>
  <si>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</si>
  <si>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</si>
  <si>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</si>
  <si>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</si>
  <si>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</si>
  <si>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</si>
  <si>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</si>
  <si>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</si>
  <si>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</si>
  <si>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</si>
  <si>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</si>
  <si>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</si>
  <si>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</si>
  <si>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</si>
  <si>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</si>
  <si>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</si>
  <si>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</si>
  <si>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</si>
  <si>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</si>
  <si>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</si>
  <si>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</si>
  <si>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</si>
  <si>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</si>
  <si>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</si>
  <si>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</si>
  <si>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</si>
  <si>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</si>
  <si>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</si>
  <si>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</si>
  <si>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</si>
  <si>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</si>
  <si>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</si>
  <si>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</si>
  <si>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</si>
  <si>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</si>
  <si>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</si>
  <si>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</si>
  <si>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</si>
  <si>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</si>
  <si>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</si>
  <si>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</si>
  <si>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</si>
  <si>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</si>
  <si>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</si>
  <si>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</si>
  <si>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</si>
  <si>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</si>
  <si>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</si>
  <si>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</si>
  <si>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</si>
  <si>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</si>
  <si>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</si>
  <si>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</si>
  <si>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</si>
  <si>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</si>
  <si>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</si>
  <si>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</si>
  <si>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</si>
  <si>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</si>
  <si>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</si>
  <si>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</si>
  <si>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</si>
  <si>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</si>
  <si>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</si>
  <si>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</si>
  <si>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</si>
  <si>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</si>
  <si>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</si>
  <si>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</si>
  <si>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</si>
  <si>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</si>
  <si>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</si>
  <si>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</si>
  <si>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</si>
  <si>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</si>
  <si>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</si>
  <si>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</si>
  <si>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</si>
  <si>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</si>
  <si>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</si>
  <si>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</si>
  <si>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</si>
  <si>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</si>
  <si>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</si>
  <si>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</si>
  <si>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</si>
  <si>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</si>
  <si>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</si>
  <si>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</si>
  <si>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</si>
  <si>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</si>
  <si>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</si>
  <si>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</si>
  <si>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</si>
  <si>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</si>
  <si>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</si>
  <si>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</si>
  <si>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</si>
  <si>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</si>
  <si>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</si>
  <si>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</si>
  <si>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</si>
  <si>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</si>
  <si>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</si>
  <si>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</si>
  <si>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</si>
  <si>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</si>
  <si>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</si>
  <si>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</si>
  <si>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</si>
  <si>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</si>
  <si>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</si>
  <si>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</si>
  <si>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</si>
  <si>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</si>
  <si>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</si>
  <si>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</si>
  <si>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</si>
  <si>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</si>
  <si>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</si>
  <si>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</si>
  <si>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</si>
  <si>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</si>
  <si>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</si>
  <si>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</si>
  <si>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</si>
  <si>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</si>
  <si>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</si>
  <si>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</si>
  <si>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</si>
  <si>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</si>
  <si>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</si>
  <si>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</si>
  <si>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</si>
  <si>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</si>
  <si>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</si>
  <si>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</si>
  <si>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</si>
  <si>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</si>
  <si>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</si>
  <si>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</si>
  <si>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</si>
  <si>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</si>
  <si>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</si>
  <si>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</si>
  <si>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</si>
  <si>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</si>
  <si>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</si>
  <si>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</si>
  <si>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</si>
  <si>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</si>
  <si>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</si>
  <si>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</si>
  <si>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</si>
  <si>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</si>
  <si>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</si>
  <si>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</si>
  <si>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</si>
  <si>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</si>
  <si>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</si>
  <si>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</si>
  <si>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</si>
  <si>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</si>
  <si>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</si>
  <si>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</si>
  <si>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</si>
  <si>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</si>
  <si>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</si>
  <si>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</si>
  <si>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</si>
  <si>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</si>
  <si>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</si>
  <si>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</si>
  <si>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</si>
  <si>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</si>
  <si>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</si>
  <si>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</si>
  <si>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</si>
  <si>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</si>
  <si>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</si>
  <si>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</si>
  <si>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</si>
  <si>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</si>
  <si>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</si>
  <si>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</si>
  <si>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</si>
  <si>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</si>
  <si>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</si>
  <si>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</si>
  <si>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</si>
  <si>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</si>
  <si>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</si>
  <si>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</si>
  <si>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</si>
  <si>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</si>
  <si>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</si>
  <si>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</si>
  <si>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</si>
  <si>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</si>
  <si>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</si>
  <si>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</si>
  <si>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</si>
  <si>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</si>
  <si>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</si>
  <si>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</si>
  <si>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</si>
  <si>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</si>
  <si>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</si>
  <si>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</si>
  <si>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</si>
  <si>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</si>
  <si>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</si>
  <si>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</si>
  <si>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</si>
  <si>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</si>
  <si>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</si>
  <si>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</si>
  <si>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</si>
  <si>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</si>
  <si>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</si>
  <si>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</si>
  <si>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</si>
  <si>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</si>
  <si>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</si>
  <si>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</si>
  <si>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</si>
  <si>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</si>
  <si>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</si>
  <si>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</si>
  <si>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</si>
  <si>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</si>
  <si>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</si>
  <si>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</si>
  <si>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</si>
  <si>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</si>
  <si>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</si>
  <si>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</si>
  <si>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</si>
  <si>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</si>
  <si>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</si>
  <si>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</si>
  <si>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</si>
  <si>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</si>
  <si>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</si>
  <si>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</si>
  <si>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</si>
  <si>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</si>
  <si>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</si>
  <si>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</si>
  <si>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</si>
  <si>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</si>
  <si>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</si>
  <si>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</si>
  <si>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</si>
  <si>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</si>
  <si>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</si>
  <si>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</si>
  <si>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</si>
  <si>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</si>
  <si>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</si>
  <si>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</si>
  <si>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</si>
  <si>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</si>
  <si>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</si>
  <si>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</si>
  <si>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</si>
  <si>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</si>
  <si>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</si>
  <si>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</si>
  <si>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</si>
  <si>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</si>
  <si>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</si>
  <si>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</si>
  <si>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</si>
  <si>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</si>
  <si>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</si>
  <si>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</si>
  <si>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</si>
  <si>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</si>
  <si>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</si>
  <si>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</si>
  <si>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</si>
  <si>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</si>
  <si>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</si>
  <si>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</si>
  <si>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</si>
  <si>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</si>
  <si>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</si>
  <si>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</si>
  <si>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</si>
  <si>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</si>
  <si>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</si>
  <si>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</si>
  <si>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</si>
  <si>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</si>
  <si>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</si>
  <si>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</si>
  <si>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</si>
  <si>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</si>
  <si>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</si>
  <si>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</si>
  <si>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</si>
  <si>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</si>
  <si>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</si>
  <si>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</si>
  <si>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</si>
  <si>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</si>
  <si>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</si>
  <si>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</si>
  <si>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</si>
  <si>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</si>
  <si>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</si>
  <si>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</si>
  <si>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</si>
  <si>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</si>
  <si>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</si>
  <si>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</si>
  <si>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</si>
  <si>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</si>
  <si>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</si>
  <si>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</si>
  <si>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</si>
  <si>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</si>
  <si>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</si>
  <si>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</si>
  <si>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</si>
  <si>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</si>
  <si>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</si>
  <si>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</si>
  <si>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</si>
  <si>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</si>
  <si>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</si>
  <si>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</si>
  <si>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</si>
  <si>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</si>
  <si>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</si>
  <si>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</si>
  <si>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</si>
  <si>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</si>
  <si>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</si>
  <si>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</si>
  <si>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</si>
  <si>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</si>
  <si>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</si>
  <si>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</si>
  <si>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</si>
  <si>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</si>
  <si>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</si>
  <si>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</si>
  <si>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</si>
  <si>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</si>
  <si>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</si>
  <si>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</si>
  <si>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</si>
  <si>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</si>
  <si>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</si>
  <si>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</si>
  <si>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</si>
  <si>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</si>
  <si>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</si>
  <si>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</si>
  <si>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</si>
  <si>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</si>
  <si>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</si>
  <si>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</si>
  <si>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</si>
  <si>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</si>
  <si>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</si>
  <si>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</si>
  <si>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</si>
  <si>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</si>
  <si>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</si>
  <si>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</si>
  <si>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</si>
  <si>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</si>
  <si>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</si>
  <si>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</si>
  <si>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</si>
  <si>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</si>
  <si>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</si>
  <si>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</si>
  <si>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</si>
  <si>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</si>
  <si>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</si>
  <si>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</si>
  <si>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</si>
  <si>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</si>
  <si>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</si>
  <si>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</si>
  <si>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</si>
  <si>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</si>
  <si>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</si>
  <si>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</si>
  <si>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</si>
  <si>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</si>
  <si>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</si>
  <si>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</si>
  <si>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</si>
  <si>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</si>
  <si>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</si>
  <si>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</si>
  <si>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</si>
  <si>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</si>
  <si>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</si>
  <si>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</si>
  <si>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</si>
  <si>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</si>
  <si>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</si>
  <si>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</si>
  <si>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</si>
  <si>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</si>
  <si>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</si>
  <si>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</si>
  <si>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</si>
  <si>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</si>
  <si>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</si>
  <si>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</si>
  <si>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</si>
  <si>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</si>
  <si>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</si>
  <si>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</si>
  <si>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</si>
  <si>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</si>
  <si>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</si>
  <si>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</si>
  <si>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</si>
  <si>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</si>
  <si>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</si>
  <si>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</si>
  <si>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</si>
  <si>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</si>
  <si>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</si>
  <si>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</si>
  <si>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</si>
  <si>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</si>
  <si>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</si>
  <si>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</si>
  <si>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</si>
  <si>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</si>
  <si>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</si>
  <si>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</si>
  <si>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</si>
  <si>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</si>
  <si>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</si>
  <si>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</si>
  <si>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</si>
  <si>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</si>
  <si>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</si>
  <si>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</si>
  <si>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</si>
  <si>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</si>
  <si>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</si>
  <si>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</si>
  <si>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</si>
  <si>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</si>
  <si>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</si>
  <si>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</si>
  <si>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</si>
  <si>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</si>
  <si>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</si>
  <si>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</si>
  <si>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</si>
  <si>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</si>
  <si>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</si>
  <si>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</si>
  <si>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</si>
  <si>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</si>
  <si>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</si>
  <si>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</si>
  <si>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</si>
  <si>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</si>
  <si>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</si>
  <si>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</si>
  <si>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</si>
  <si>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</si>
  <si>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</si>
  <si>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</si>
  <si>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</si>
  <si>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</si>
  <si>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</si>
  <si>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</si>
  <si>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</si>
  <si>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</si>
  <si>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</si>
  <si>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</si>
  <si>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</si>
  <si>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</si>
  <si>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</si>
  <si>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</si>
  <si>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</si>
  <si>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</si>
  <si>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</si>
  <si>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</si>
  <si>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</si>
  <si>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</si>
  <si>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</si>
  <si>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</si>
  <si>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</si>
  <si>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</si>
  <si>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</si>
  <si>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</si>
  <si>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</si>
  <si>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</si>
  <si>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</si>
  <si>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</si>
  <si>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</si>
  <si>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</si>
  <si>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</si>
  <si>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</si>
  <si>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</si>
  <si>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</si>
  <si>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</si>
  <si>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</si>
  <si>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</si>
  <si>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</si>
  <si>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</si>
  <si>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</si>
  <si>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</si>
  <si>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</si>
  <si>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</si>
  <si>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</si>
  <si>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</si>
  <si>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</si>
  <si>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</si>
  <si>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</si>
  <si>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</si>
  <si>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</si>
  <si>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</si>
  <si>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</si>
  <si>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</si>
  <si>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</si>
  <si>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</si>
  <si>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</si>
  <si>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</si>
  <si>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</si>
  <si>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</si>
  <si>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</si>
  <si>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</si>
  <si>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</si>
  <si>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</si>
  <si>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</si>
  <si>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</si>
  <si>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</si>
  <si>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</si>
  <si>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</si>
  <si>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</si>
  <si>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</si>
  <si>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</si>
  <si>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</si>
  <si>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</si>
  <si>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</si>
  <si>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</si>
  <si>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</si>
  <si>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</si>
  <si>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</si>
  <si>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</si>
  <si>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</si>
  <si>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</si>
  <si>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</si>
  <si>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</si>
  <si>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</si>
  <si>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</si>
  <si>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</si>
  <si>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</si>
  <si>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</si>
  <si>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</si>
  <si>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</si>
  <si>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</si>
  <si>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</si>
  <si>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</si>
  <si>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</si>
  <si>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</si>
  <si>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</si>
  <si>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</si>
  <si>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</si>
  <si>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</si>
  <si>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</si>
  <si>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</si>
  <si>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</si>
  <si>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</si>
  <si>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</si>
  <si>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</si>
  <si>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</si>
  <si>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</si>
  <si>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</si>
  <si>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</si>
  <si>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</si>
  <si>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</si>
  <si>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</si>
  <si>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</si>
  <si>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</si>
  <si>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</si>
  <si>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</si>
  <si>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</si>
  <si>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</si>
  <si>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</si>
  <si>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</si>
  <si>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</si>
  <si>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</si>
  <si>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</si>
  <si>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</si>
  <si>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</si>
  <si>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</si>
  <si>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</si>
  <si>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</si>
  <si>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</si>
  <si>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</si>
  <si>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</si>
  <si>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</si>
  <si>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</si>
  <si>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</si>
  <si>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</si>
  <si>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</si>
  <si>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</si>
  <si>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</si>
  <si>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</si>
  <si>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</si>
  <si>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</si>
  <si>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</si>
  <si>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</si>
  <si>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</si>
  <si>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</si>
  <si>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</si>
  <si>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</si>
  <si>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</si>
  <si>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</si>
  <si>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</si>
  <si>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</si>
  <si>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</si>
  <si>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</si>
  <si>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</si>
  <si>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</si>
  <si>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</si>
  <si>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</si>
  <si>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</si>
  <si>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</si>
  <si>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</si>
  <si>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</si>
  <si>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</si>
  <si>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</si>
  <si>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</si>
  <si>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</si>
  <si>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</si>
  <si>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</si>
  <si>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</si>
  <si>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</si>
  <si>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</si>
  <si>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</si>
  <si>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</si>
  <si>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</si>
  <si>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</si>
  <si>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</si>
  <si>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</si>
  <si>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</si>
  <si>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</si>
  <si>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</si>
  <si>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</si>
  <si>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</si>
  <si>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</si>
  <si>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</si>
  <si>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</si>
  <si>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</si>
  <si>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</si>
  <si>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</si>
  <si>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</si>
  <si>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</si>
  <si>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</si>
  <si>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</si>
  <si>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</si>
  <si>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</si>
  <si>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</si>
  <si>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</si>
  <si>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</si>
  <si>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</si>
  <si>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</si>
  <si>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</si>
  <si>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</si>
  <si>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</si>
  <si>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</si>
  <si>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</si>
  <si>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</si>
  <si>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</si>
  <si>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</si>
  <si>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</si>
  <si>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</si>
  <si>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</si>
  <si>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</si>
  <si>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</si>
  <si>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</si>
  <si>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</si>
  <si>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</si>
  <si>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</si>
  <si>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</si>
  <si>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</si>
  <si>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</si>
  <si>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</si>
  <si>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</si>
  <si>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</si>
  <si>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</si>
  <si>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</si>
  <si>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</si>
  <si>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</si>
  <si>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</si>
  <si>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</si>
  <si>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</si>
  <si>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</si>
  <si>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</si>
  <si>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</si>
  <si>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</si>
  <si>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</si>
  <si>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</si>
  <si>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</si>
  <si>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</si>
  <si>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</si>
  <si>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</si>
  <si>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</si>
  <si>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</si>
  <si>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</si>
  <si>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</si>
  <si>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</si>
  <si>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</si>
  <si>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</si>
  <si>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</si>
  <si>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</si>
  <si>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</si>
  <si>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</si>
  <si>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</si>
  <si>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</si>
  <si>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</si>
  <si>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</si>
  <si>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</si>
  <si>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</si>
  <si>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</si>
  <si>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</si>
  <si>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</si>
  <si>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</si>
  <si>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</si>
  <si>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</si>
  <si>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</si>
  <si>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</si>
  <si>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</si>
  <si>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</si>
  <si>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</si>
  <si>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</si>
  <si>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</si>
  <si>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</si>
  <si>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</si>
  <si>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</si>
  <si>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</si>
  <si>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</si>
  <si>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</si>
  <si>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</si>
  <si>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</si>
  <si>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</si>
  <si>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</si>
  <si>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</si>
  <si>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</si>
  <si>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</si>
  <si>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</si>
  <si>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</si>
  <si>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</si>
  <si>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</si>
  <si>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</si>
  <si>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</si>
  <si>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</si>
  <si>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</si>
  <si>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</si>
  <si>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</si>
  <si>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</si>
  <si>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</si>
  <si>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</si>
  <si>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</si>
  <si>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</si>
  <si>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</si>
  <si>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</si>
  <si>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</si>
  <si>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</si>
  <si>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</si>
  <si>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</si>
  <si>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</si>
  <si>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</si>
  <si>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</si>
  <si>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</si>
  <si>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</si>
  <si>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</si>
  <si>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</si>
  <si>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</si>
  <si>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</si>
  <si>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</si>
  <si>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</si>
  <si>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</si>
  <si>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</si>
  <si>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</si>
  <si>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</si>
  <si>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</si>
  <si>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</si>
  <si>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</si>
  <si>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</si>
  <si>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</si>
  <si>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</si>
  <si>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</si>
  <si>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</si>
  <si>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</si>
  <si>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</si>
  <si>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</si>
  <si>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</si>
  <si>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</si>
  <si>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</si>
  <si>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</si>
  <si>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</si>
  <si>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</si>
  <si>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</si>
  <si>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</si>
  <si>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</si>
  <si>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</si>
  <si>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</si>
  <si>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</si>
  <si>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</si>
  <si>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</si>
  <si>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</si>
  <si>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</si>
  <si>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</si>
  <si>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</si>
  <si>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</si>
  <si>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</si>
  <si>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</si>
  <si>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</si>
  <si>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</si>
  <si>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</si>
  <si>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</si>
  <si>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</si>
  <si>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</si>
  <si>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</si>
  <si>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</si>
  <si>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</si>
  <si>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</si>
  <si>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</si>
  <si>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</si>
  <si>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</si>
  <si>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</si>
  <si>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</si>
  <si>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</si>
  <si>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</si>
  <si>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</si>
  <si>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</si>
  <si>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</si>
  <si>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</si>
  <si>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</si>
  <si>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</si>
  <si>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</si>
  <si>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</si>
  <si>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</si>
  <si>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</si>
  <si>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</si>
  <si>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</si>
  <si>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</si>
  <si>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</si>
  <si>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</si>
  <si>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</si>
  <si>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</si>
  <si>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</si>
  <si>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</si>
  <si>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</si>
  <si>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</si>
  <si>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</si>
  <si>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</si>
  <si>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</si>
  <si>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</si>
  <si>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</si>
  <si>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</si>
  <si>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</si>
  <si>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</si>
  <si>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</si>
  <si>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</si>
  <si>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</si>
  <si>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</si>
  <si>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</si>
  <si>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</si>
  <si>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</si>
  <si>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</si>
  <si>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</si>
  <si>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</si>
  <si>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</si>
  <si>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</si>
  <si>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</si>
  <si>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</si>
  <si>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</si>
  <si>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</si>
  <si>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</si>
  <si>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</si>
  <si>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</si>
  <si>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</si>
  <si>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</si>
  <si>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</si>
  <si>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</si>
  <si>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</si>
  <si>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</si>
  <si>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</si>
  <si>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</si>
  <si>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</si>
  <si>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</si>
  <si>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</si>
  <si>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</si>
  <si>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</si>
  <si>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</si>
  <si>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</si>
  <si>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</si>
  <si>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</si>
  <si>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</si>
  <si>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</si>
  <si>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</si>
  <si>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</si>
  <si>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</si>
  <si>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</si>
  <si>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</si>
  <si>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</si>
  <si>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</si>
  <si>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</si>
  <si>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</si>
  <si>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</si>
  <si>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</si>
  <si>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</si>
  <si>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</si>
  <si>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</si>
  <si>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</si>
  <si>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</si>
  <si>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</si>
  <si>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</si>
  <si>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</si>
  <si>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</si>
  <si>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</si>
  <si>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</si>
  <si>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</si>
  <si>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</si>
  <si>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</si>
  <si>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</si>
  <si>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</si>
  <si>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</si>
  <si>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</si>
  <si>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</si>
  <si>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</si>
  <si>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</si>
  <si>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</si>
  <si>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</si>
  <si>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</si>
  <si>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</si>
  <si>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</si>
  <si>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</si>
  <si>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</si>
  <si>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</si>
  <si>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</si>
  <si>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</si>
  <si>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</si>
  <si>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</si>
  <si>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</si>
  <si>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</si>
  <si>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</si>
  <si>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</si>
  <si>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</si>
  <si>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</si>
  <si>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</si>
  <si>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</si>
  <si>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</si>
  <si>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</si>
  <si>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</si>
  <si>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</si>
  <si>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</si>
  <si>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</si>
  <si>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</si>
  <si>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</si>
  <si>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</si>
  <si>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</si>
  <si>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</si>
  <si>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</si>
  <si>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</si>
  <si>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</si>
  <si>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</si>
  <si>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</si>
  <si>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</si>
  <si>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</si>
  <si>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</si>
  <si>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</si>
  <si>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</si>
  <si>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</si>
  <si>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</si>
  <si>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</si>
  <si>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</si>
  <si>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</si>
  <si>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</si>
  <si>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</si>
  <si>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</si>
  <si>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</si>
  <si>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</si>
  <si>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</si>
  <si>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</si>
  <si>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</si>
  <si>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</si>
  <si>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</si>
  <si>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</si>
  <si>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</si>
  <si>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</si>
  <si>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</si>
  <si>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</si>
  <si>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</si>
  <si>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</si>
  <si>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</si>
  <si>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</si>
  <si>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</si>
  <si>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</si>
  <si>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</si>
  <si>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</si>
  <si>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</si>
  <si>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</si>
  <si>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</si>
  <si>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</si>
  <si>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</si>
  <si>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</si>
  <si>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</si>
  <si>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</si>
  <si>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</si>
  <si>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</si>
  <si>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</si>
  <si>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</si>
  <si>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</si>
  <si>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</si>
  <si>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</si>
  <si>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</si>
  <si>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</si>
  <si>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</si>
  <si>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</si>
  <si>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</si>
  <si>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</si>
  <si>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</si>
  <si>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</si>
  <si>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</si>
  <si>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</si>
  <si>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</si>
  <si>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</si>
  <si>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</si>
  <si>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</si>
  <si>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</si>
  <si>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</si>
  <si>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</si>
  <si>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</si>
  <si>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</si>
  <si>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</si>
  <si>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</si>
  <si>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</si>
  <si>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</si>
  <si>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</si>
  <si>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</si>
  <si>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</si>
  <si>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</si>
  <si>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</si>
  <si>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</si>
  <si>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</si>
  <si>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</si>
  <si>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</si>
  <si>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</si>
  <si>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</si>
  <si>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</si>
  <si>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</si>
  <si>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</si>
  <si>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</si>
  <si>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</si>
  <si>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</si>
  <si>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</si>
  <si>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</si>
  <si>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</si>
  <si>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</si>
  <si>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</si>
  <si>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</si>
  <si>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</si>
  <si>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</si>
  <si>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</si>
  <si>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</si>
  <si>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</si>
  <si>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</si>
  <si>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</si>
  <si>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</si>
  <si>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</si>
  <si>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</si>
  <si>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</si>
  <si>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</si>
  <si>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</si>
  <si>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</si>
  <si>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</si>
  <si>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</si>
  <si>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</si>
  <si>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</si>
  <si>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</si>
  <si>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</si>
  <si>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</si>
  <si>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</si>
  <si>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</si>
  <si>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</si>
  <si>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</si>
  <si>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</si>
  <si>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</si>
  <si>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</si>
  <si>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</si>
  <si>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</si>
  <si>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</si>
  <si>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</si>
  <si>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</si>
  <si>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</si>
  <si>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</si>
  <si>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</si>
  <si>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</si>
  <si>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</si>
  <si>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</si>
  <si>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</si>
  <si>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</si>
  <si>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</si>
  <si>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</si>
  <si>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</si>
  <si>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</si>
  <si>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</si>
  <si>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</si>
  <si>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</si>
  <si>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</si>
  <si>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</si>
  <si>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</si>
  <si>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</si>
  <si>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</si>
  <si>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</si>
  <si>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</si>
  <si>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</si>
  <si>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</si>
  <si>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</si>
  <si>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</si>
  <si>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</si>
  <si>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</si>
  <si>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</si>
  <si>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</si>
  <si>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</si>
  <si>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</si>
  <si>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</si>
  <si>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</si>
  <si>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</si>
  <si>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</si>
  <si>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</si>
  <si>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</si>
  <si>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</si>
  <si>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</si>
  <si>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</si>
  <si>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</si>
  <si>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</si>
  <si>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</si>
  <si>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</si>
  <si>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</si>
  <si>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</si>
  <si>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</si>
  <si>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</si>
  <si>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</si>
  <si>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</si>
  <si>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</si>
  <si>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</si>
  <si>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</si>
  <si>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</si>
  <si>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</si>
  <si>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</si>
  <si>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</si>
  <si>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</si>
  <si>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</si>
  <si>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</si>
  <si>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</si>
  <si>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</si>
  <si>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</si>
  <si>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</si>
  <si>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</si>
  <si>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</si>
  <si>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</si>
  <si>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</si>
  <si>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</si>
  <si>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</si>
  <si>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</si>
  <si>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</si>
  <si>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</si>
  <si>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</si>
  <si>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</si>
  <si>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</si>
  <si>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</si>
  <si>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</si>
  <si>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</si>
  <si>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</si>
  <si>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</si>
  <si>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</si>
  <si>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</si>
  <si>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</si>
  <si>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</si>
  <si>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</si>
  <si>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</si>
  <si>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</si>
  <si>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</si>
  <si>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</si>
  <si>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</si>
  <si>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</si>
  <si>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</si>
  <si>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</si>
  <si>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</si>
  <si>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</si>
  <si>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</si>
  <si>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</si>
  <si>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</si>
  <si>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</si>
  <si>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</si>
  <si>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</si>
  <si>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</si>
  <si>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</si>
  <si>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</si>
  <si>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</si>
  <si>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</si>
  <si>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</si>
  <si>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</si>
  <si>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</si>
  <si>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</si>
  <si>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</si>
  <si>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</si>
  <si>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</si>
  <si>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</si>
  <si>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</si>
  <si>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</si>
  <si>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</si>
  <si>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</si>
  <si>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</si>
  <si>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</si>
  <si>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</si>
  <si>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</si>
  <si>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</si>
  <si>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</si>
  <si>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</si>
  <si>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</si>
  <si>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</si>
  <si>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</si>
  <si>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</si>
  <si>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</si>
  <si>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</si>
  <si>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</si>
  <si>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</si>
  <si>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</si>
  <si>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</si>
  <si>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</si>
  <si>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</si>
  <si>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</si>
  <si>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</si>
  <si>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</si>
  <si>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</si>
  <si>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</si>
  <si>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</si>
  <si>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</si>
  <si>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</si>
  <si>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</si>
  <si>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</si>
  <si>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</si>
  <si>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</si>
  <si>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</si>
  <si>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</si>
  <si>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</si>
  <si>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</si>
  <si>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</si>
  <si>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</si>
  <si>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</si>
  <si>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</si>
  <si>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</si>
  <si>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</si>
  <si>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</si>
  <si>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</si>
  <si>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</si>
  <si>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</si>
  <si>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</si>
  <si>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</si>
  <si>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</si>
  <si>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</si>
  <si>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</si>
  <si>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</si>
  <si>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</si>
  <si>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</si>
  <si>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</si>
  <si>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</si>
  <si>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</si>
  <si>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</si>
  <si>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</si>
  <si>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</si>
  <si>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</si>
  <si>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</si>
  <si>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</si>
  <si>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</si>
  <si>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</si>
  <si>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</si>
  <si>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</si>
  <si>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</si>
  <si>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</si>
  <si>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</si>
  <si>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</si>
  <si>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</si>
  <si>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</si>
  <si>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</si>
  <si>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</si>
  <si>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</si>
  <si>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</si>
  <si>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</si>
  <si>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</si>
  <si>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</si>
  <si>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</si>
  <si>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</si>
  <si>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</si>
  <si>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</si>
  <si>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</si>
  <si>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</si>
  <si>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</si>
  <si>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</si>
  <si>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</si>
  <si>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</si>
  <si>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</si>
  <si>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</si>
  <si>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</si>
  <si>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</si>
  <si>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</si>
  <si>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</si>
  <si>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</si>
  <si>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</si>
  <si>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</si>
  <si>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</si>
  <si>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</si>
  <si>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</si>
  <si>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</si>
  <si>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</si>
  <si>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</si>
  <si>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</si>
  <si>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</si>
  <si>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</si>
  <si>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</si>
  <si>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</si>
  <si>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</si>
  <si>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</si>
  <si>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</si>
  <si>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</si>
  <si>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</si>
  <si>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</si>
  <si>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</si>
  <si>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</si>
  <si>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</si>
  <si>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</si>
  <si>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</si>
  <si>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</si>
  <si>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</si>
  <si>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</si>
  <si>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</si>
  <si>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</si>
  <si>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</si>
  <si>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</si>
  <si>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</si>
  <si>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</si>
  <si>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</si>
  <si>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</si>
  <si>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</si>
  <si>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</si>
  <si>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</si>
  <si>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</si>
  <si>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</si>
  <si>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</si>
  <si>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</si>
  <si>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</si>
  <si>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</si>
  <si>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</si>
  <si>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</si>
  <si>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</si>
  <si>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</si>
  <si>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</si>
  <si>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</si>
  <si>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</si>
  <si>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</si>
  <si>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</si>
  <si>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</si>
  <si>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</si>
  <si>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</si>
  <si>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</si>
  <si>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</si>
  <si>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</si>
  <si>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</si>
  <si>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</si>
  <si>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</si>
  <si>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</si>
  <si>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</si>
  <si>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</si>
  <si>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</si>
  <si>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</si>
  <si>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</si>
  <si>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</si>
  <si>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</si>
  <si>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</si>
  <si>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</si>
  <si>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</si>
  <si>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</si>
  <si>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</si>
  <si>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</si>
  <si>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</si>
  <si>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</si>
  <si>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</si>
  <si>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</si>
  <si>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</si>
  <si>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</si>
  <si>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</si>
  <si>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</si>
  <si>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</si>
  <si>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</si>
  <si>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</si>
  <si>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</si>
  <si>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</si>
  <si>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</si>
  <si>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</si>
  <si>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</si>
  <si>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</si>
  <si>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</si>
  <si>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</si>
  <si>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</si>
  <si>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</si>
  <si>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</si>
  <si>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</si>
  <si>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</si>
  <si>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</si>
  <si>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</si>
  <si>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</si>
  <si>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</si>
  <si>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</si>
  <si>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</si>
  <si>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</si>
  <si>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</si>
  <si>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</si>
  <si>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</si>
  <si>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</si>
  <si>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</si>
  <si>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</si>
  <si>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</si>
  <si>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</si>
  <si>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</si>
  <si>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</si>
  <si>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</si>
  <si>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</si>
  <si>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</si>
  <si>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</si>
  <si>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</si>
  <si>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</si>
  <si>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</si>
  <si>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</si>
  <si>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</si>
  <si>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</si>
  <si>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</si>
  <si>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</si>
  <si>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</si>
  <si>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</si>
  <si>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</si>
  <si>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</si>
  <si>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</si>
  <si>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</si>
  <si>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</si>
  <si>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</si>
  <si>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</si>
  <si>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</si>
  <si>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</si>
  <si>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</si>
  <si>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</si>
  <si>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</si>
  <si>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</si>
  <si>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</si>
  <si>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</si>
  <si>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</si>
  <si>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</si>
  <si>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</si>
  <si>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</si>
  <si>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</si>
  <si>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</si>
  <si>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</si>
  <si>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</si>
  <si>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</si>
  <si>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</si>
  <si>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</si>
  <si>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</si>
  <si>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</si>
  <si>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</si>
  <si>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</si>
  <si>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</si>
  <si>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</si>
  <si>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</si>
  <si>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</si>
  <si>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</si>
  <si>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</si>
  <si>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</si>
  <si>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</si>
  <si>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</si>
  <si>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</si>
  <si>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</si>
  <si>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</si>
  <si>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</si>
  <si>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</si>
  <si>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</si>
  <si>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</si>
  <si>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</si>
  <si>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</si>
  <si>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</si>
  <si>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</si>
  <si>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</si>
  <si>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</si>
  <si>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</si>
  <si>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</si>
  <si>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</si>
  <si>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</si>
  <si>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</si>
  <si>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</si>
  <si>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</si>
  <si>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</si>
  <si>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</si>
  <si>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</si>
  <si>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</si>
  <si>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</si>
  <si>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</si>
  <si>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</si>
  <si>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</si>
  <si>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</si>
  <si>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</si>
  <si>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</si>
  <si>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</si>
  <si>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</si>
  <si>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</si>
  <si>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</si>
  <si>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</si>
  <si>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</si>
  <si>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</si>
  <si>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</si>
  <si>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</si>
  <si>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</si>
  <si>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</si>
  <si>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</si>
  <si>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</si>
  <si>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</si>
  <si>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</si>
  <si>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</si>
  <si>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</si>
  <si>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</si>
  <si>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</si>
  <si>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</si>
  <si>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</si>
  <si>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</si>
  <si>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</si>
  <si>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</si>
  <si>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</si>
  <si>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</si>
  <si>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</si>
  <si>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</si>
  <si>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</si>
  <si>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</si>
  <si>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</si>
  <si>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</si>
  <si>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</si>
  <si>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</si>
  <si>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</si>
  <si>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</si>
  <si>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</si>
  <si>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</si>
  <si>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</si>
  <si>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</si>
  <si>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</si>
  <si>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</si>
  <si>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</si>
  <si>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</si>
  <si>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</si>
  <si>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</si>
  <si>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</si>
  <si>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</si>
  <si>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</si>
  <si>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</si>
  <si>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</si>
  <si>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</si>
  <si>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</si>
  <si>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</si>
  <si>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</si>
  <si>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</si>
  <si>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</si>
  <si>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</si>
  <si>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</si>
  <si>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</si>
  <si>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</si>
  <si>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</si>
  <si>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</si>
  <si>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</si>
  <si>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</si>
  <si>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</si>
  <si>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</si>
  <si>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</si>
  <si>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</si>
  <si>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</si>
  <si>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</si>
  <si>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</si>
  <si>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</si>
  <si>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</si>
  <si>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</si>
  <si>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</si>
  <si>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</si>
  <si>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</si>
  <si>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</si>
  <si>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</si>
  <si>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</si>
  <si>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</si>
  <si>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</si>
  <si>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</si>
  <si>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</si>
  <si>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</si>
  <si>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</si>
  <si>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</si>
  <si>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</si>
  <si>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</si>
  <si>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</si>
  <si>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</si>
  <si>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</si>
  <si>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</si>
  <si>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</si>
  <si>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</si>
  <si>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</si>
  <si>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</si>
  <si>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</si>
  <si>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</si>
  <si>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</si>
  <si>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</si>
  <si>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</si>
  <si>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</si>
  <si>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</si>
  <si>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</si>
  <si>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</si>
  <si>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</si>
  <si>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</si>
  <si>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</si>
  <si>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</si>
  <si>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</si>
  <si>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</si>
  <si>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</si>
  <si>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</si>
  <si>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</si>
  <si>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</si>
  <si>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</si>
  <si>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</si>
  <si>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</si>
  <si>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</si>
  <si>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</si>
  <si>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</si>
  <si>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</si>
  <si>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</si>
  <si>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</si>
  <si>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</si>
  <si>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</si>
  <si>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</si>
  <si>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</si>
  <si>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</si>
  <si>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</si>
  <si>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</si>
  <si>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</si>
  <si>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</si>
  <si>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</si>
  <si>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</si>
  <si>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</si>
  <si>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</si>
  <si>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</si>
  <si>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</si>
  <si>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</si>
  <si>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</si>
  <si>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</si>
  <si>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</si>
  <si>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</si>
  <si>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</si>
  <si>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</si>
  <si>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</si>
  <si>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</si>
  <si>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</si>
  <si>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</si>
  <si>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</si>
  <si>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</si>
  <si>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</si>
  <si>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</si>
  <si>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</si>
  <si>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</si>
  <si>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</si>
  <si>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</si>
  <si>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</si>
  <si>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</si>
  <si>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</si>
  <si>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</si>
  <si>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</si>
  <si>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</si>
  <si>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</si>
  <si>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</si>
  <si>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</si>
  <si>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</si>
  <si>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</si>
  <si>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</si>
  <si>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</si>
  <si>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</si>
  <si>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</si>
  <si>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</si>
  <si>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</si>
  <si>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</si>
  <si>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</si>
  <si>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</si>
  <si>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</si>
  <si>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</si>
  <si>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</si>
  <si>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</si>
  <si>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</si>
  <si>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</si>
  <si>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</si>
  <si>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</si>
  <si>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</si>
  <si>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</si>
  <si>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</si>
  <si>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</si>
  <si>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</si>
  <si>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</si>
  <si>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</si>
  <si>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</si>
  <si>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</si>
  <si>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</si>
  <si>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</si>
  <si>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</si>
  <si>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</si>
  <si>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</si>
  <si>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</si>
  <si>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</si>
  <si>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</si>
  <si>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</si>
  <si>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</si>
  <si>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</si>
  <si>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</si>
  <si>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</si>
  <si>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</si>
  <si>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</si>
  <si>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</si>
  <si>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</si>
  <si>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</si>
  <si>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</si>
  <si>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</si>
  <si>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</si>
  <si>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</si>
  <si>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</si>
  <si>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</si>
  <si>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</si>
  <si>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</si>
  <si>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</si>
  <si>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</si>
  <si>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</si>
  <si>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</si>
  <si>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</si>
  <si>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</si>
  <si>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</si>
  <si>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</si>
  <si>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</si>
  <si>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</si>
  <si>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</si>
  <si>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</si>
  <si>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</si>
  <si>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</si>
  <si>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</si>
  <si>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</si>
  <si>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</si>
  <si>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</si>
  <si>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</si>
  <si>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</si>
  <si>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</si>
  <si>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</si>
  <si>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</si>
  <si>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</si>
  <si>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</si>
  <si>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</si>
  <si>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</si>
  <si>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</si>
  <si>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</si>
  <si>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</si>
  <si>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</si>
  <si>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</si>
  <si>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</si>
  <si>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</si>
  <si>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</si>
  <si>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</si>
  <si>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</si>
  <si>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</si>
  <si>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</si>
  <si>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</si>
  <si>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</si>
  <si>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</si>
  <si>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</si>
  <si>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</si>
  <si>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</si>
  <si>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</si>
  <si>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</si>
  <si>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</si>
  <si>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</si>
  <si>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</si>
  <si>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</si>
  <si>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</si>
  <si>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</si>
  <si>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</si>
  <si>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</si>
  <si>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</si>
  <si>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</si>
  <si>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</si>
  <si>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</si>
  <si>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</si>
  <si>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</si>
  <si>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</si>
  <si>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</si>
  <si>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</si>
  <si>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</si>
  <si>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</si>
  <si>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</si>
  <si>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</si>
  <si>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</si>
  <si>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</si>
  <si>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</si>
  <si>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</si>
  <si>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</si>
  <si>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</si>
  <si>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</si>
  <si>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</si>
  <si>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</si>
  <si>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</si>
  <si>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</si>
  <si>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</si>
  <si>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</si>
  <si>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</si>
  <si>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</si>
  <si>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</si>
  <si>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</si>
  <si>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</si>
  <si>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</si>
  <si>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</si>
  <si>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</si>
  <si>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</si>
  <si>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</si>
  <si>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</si>
  <si>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</si>
  <si>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</si>
  <si>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</si>
  <si>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</si>
  <si>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</si>
  <si>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</si>
  <si>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</si>
  <si>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</si>
  <si>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</si>
  <si>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</si>
  <si>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</si>
  <si>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</si>
  <si>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</si>
  <si>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</si>
  <si>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</si>
  <si>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</si>
  <si>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</si>
  <si>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</si>
  <si>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</si>
  <si>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</si>
  <si>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</si>
  <si>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</si>
  <si>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</si>
  <si>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</si>
  <si>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</si>
  <si>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</si>
  <si>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</si>
  <si>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</si>
  <si>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</si>
  <si>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</si>
  <si>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</si>
  <si>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</si>
  <si>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</si>
  <si>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</si>
  <si>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</si>
  <si>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</si>
  <si>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</si>
  <si>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</si>
  <si>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</si>
  <si>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</si>
  <si>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</si>
  <si>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</si>
  <si>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</si>
  <si>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</si>
  <si>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</si>
  <si>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</si>
  <si>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</si>
  <si>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</si>
  <si>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</si>
  <si>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</si>
  <si>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</si>
  <si>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</si>
  <si>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</si>
  <si>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</si>
  <si>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</si>
  <si>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</si>
  <si>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</si>
  <si>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</si>
  <si>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</si>
  <si>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</si>
  <si>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</si>
  <si>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</si>
  <si>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</si>
  <si>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</si>
  <si>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</si>
  <si>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</si>
  <si>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</si>
  <si>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</si>
  <si>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</si>
  <si>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</si>
  <si>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</si>
  <si>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</si>
  <si>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</si>
  <si>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</si>
  <si>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</si>
  <si>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</si>
  <si>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</si>
  <si>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</si>
  <si>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</si>
  <si>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</si>
  <si>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</si>
  <si>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</si>
  <si>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</si>
  <si>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</si>
  <si>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</si>
  <si>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</si>
  <si>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</si>
  <si>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</si>
  <si>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</si>
  <si>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</si>
  <si>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</si>
  <si>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</si>
  <si>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</si>
  <si>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</si>
  <si>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</si>
  <si>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</si>
  <si>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</si>
  <si>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</si>
  <si>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</si>
  <si>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</si>
  <si>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</si>
  <si>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</si>
  <si>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</si>
  <si>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</si>
  <si>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</si>
  <si>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</si>
  <si>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</si>
  <si>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</si>
  <si>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</si>
  <si>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</si>
  <si>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</si>
  <si>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</si>
  <si>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</si>
  <si>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</si>
  <si>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</si>
  <si>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</si>
  <si>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</si>
  <si>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</si>
  <si>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</si>
  <si>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</si>
  <si>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</si>
  <si>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</si>
  <si>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</si>
  <si>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</si>
  <si>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</si>
  <si>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</si>
  <si>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</si>
  <si>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</si>
  <si>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</si>
  <si>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</si>
  <si>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</si>
  <si>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</si>
  <si>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</si>
  <si>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</si>
  <si>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</si>
  <si>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</si>
  <si>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</si>
  <si>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</si>
  <si>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</si>
  <si>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</si>
  <si>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</si>
  <si>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</si>
  <si>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</si>
  <si>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</si>
  <si>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</si>
  <si>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</si>
  <si>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</si>
  <si>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</si>
  <si>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</si>
  <si>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</si>
  <si>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</si>
  <si>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</si>
  <si>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</si>
  <si>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</si>
  <si>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</si>
  <si>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</si>
  <si>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</si>
  <si>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</si>
  <si>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</si>
  <si>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</si>
  <si>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</si>
  <si>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</si>
  <si>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</si>
  <si>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</si>
  <si>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</si>
  <si>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</si>
  <si>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</si>
  <si>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</si>
  <si>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</si>
  <si>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</si>
  <si>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</si>
  <si>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</si>
  <si>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</si>
  <si>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</si>
  <si>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</si>
  <si>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</si>
  <si>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</si>
  <si>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</si>
  <si>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</si>
  <si>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</si>
  <si>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</si>
  <si>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</si>
  <si>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</si>
  <si>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</si>
  <si>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</si>
  <si>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</si>
  <si>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</si>
  <si>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</si>
  <si>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</si>
  <si>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</si>
  <si>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</si>
  <si>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</si>
  <si>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</si>
  <si>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</si>
  <si>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</si>
  <si>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</si>
  <si>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</si>
  <si>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</si>
  <si>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</si>
  <si>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</si>
  <si>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</si>
  <si>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</si>
  <si>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</si>
  <si>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</si>
  <si>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</si>
  <si>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</si>
  <si>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</si>
  <si>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</si>
  <si>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</si>
  <si>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</si>
  <si>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</si>
  <si>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</si>
  <si>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</si>
  <si>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</si>
  <si>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</si>
  <si>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</si>
  <si>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</si>
  <si>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</si>
  <si>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</si>
  <si>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</si>
  <si>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</si>
  <si>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</si>
  <si>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</si>
  <si>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</si>
  <si>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</si>
  <si>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</si>
  <si>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</si>
  <si>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</si>
  <si>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</si>
  <si>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</si>
  <si>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</si>
  <si>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</si>
  <si>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</si>
  <si>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</si>
  <si>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</si>
  <si>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</si>
  <si>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</si>
  <si>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</si>
  <si>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</si>
  <si>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</si>
  <si>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</si>
  <si>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</si>
  <si>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</si>
  <si>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</si>
  <si>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</si>
  <si>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</si>
  <si>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</si>
  <si>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</si>
  <si>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</si>
  <si>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</si>
  <si>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</si>
  <si>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</si>
  <si>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</si>
  <si>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</si>
  <si>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</si>
  <si>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</si>
  <si>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</si>
  <si>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</si>
  <si>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</si>
  <si>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</si>
  <si>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</si>
  <si>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</si>
  <si>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</si>
  <si>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</si>
  <si>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</si>
  <si>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</si>
  <si>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</si>
  <si>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</si>
  <si>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</si>
  <si>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</si>
  <si>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</si>
  <si>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</si>
  <si>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</si>
  <si>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</si>
  <si>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</si>
  <si>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</si>
  <si>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</si>
  <si>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</si>
  <si>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</si>
  <si>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</si>
  <si>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</si>
  <si>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</si>
  <si>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</si>
  <si>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</si>
  <si>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</si>
  <si>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</si>
  <si>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</si>
  <si>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</si>
  <si>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</si>
  <si>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</si>
  <si>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</si>
  <si>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</si>
  <si>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</si>
  <si>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</si>
  <si>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</si>
  <si>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</si>
  <si>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</si>
  <si>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</si>
  <si>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</si>
  <si>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</si>
  <si>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</si>
  <si>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</si>
  <si>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</si>
  <si>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</si>
  <si>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</si>
  <si>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</si>
  <si>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</si>
  <si>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</si>
  <si>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</si>
  <si>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</si>
  <si>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</si>
  <si>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</si>
  <si>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</si>
  <si>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</si>
  <si>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</si>
  <si>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</si>
  <si>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</si>
  <si>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</si>
  <si>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</si>
  <si>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</si>
  <si>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</si>
  <si>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</si>
  <si>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</si>
  <si>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</si>
  <si>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</si>
  <si>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</si>
  <si>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</si>
  <si>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</si>
  <si>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</si>
  <si>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</si>
  <si>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</si>
  <si>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</si>
  <si>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</si>
  <si>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</si>
  <si>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</si>
  <si>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</si>
  <si>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</si>
  <si>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</si>
  <si>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</si>
  <si>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</si>
  <si>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</si>
  <si>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</si>
  <si>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</si>
  <si>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</si>
  <si>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</si>
  <si>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</si>
  <si>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</si>
  <si>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</si>
  <si>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</si>
  <si>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</si>
  <si>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</si>
  <si>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</si>
  <si>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</si>
  <si>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</si>
  <si>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</si>
  <si>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</si>
  <si>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</si>
  <si>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</si>
  <si>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</si>
  <si>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</si>
  <si>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</si>
  <si>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</si>
  <si>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</si>
  <si>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</si>
  <si>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</si>
  <si>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</si>
  <si>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</si>
  <si>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</si>
  <si>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</si>
  <si>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</si>
  <si>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</si>
  <si>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</si>
  <si>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</si>
  <si>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</si>
  <si>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</si>
  <si>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</si>
  <si>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</si>
  <si>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</si>
  <si>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</si>
  <si>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</si>
  <si>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</si>
  <si>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</si>
  <si>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</si>
  <si>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</si>
  <si>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</si>
  <si>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</si>
  <si>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</si>
  <si>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</si>
  <si>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</si>
  <si>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</si>
  <si>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</si>
  <si>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</si>
  <si>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</si>
  <si>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</si>
  <si>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</si>
  <si>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</si>
  <si>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</si>
  <si>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</si>
  <si>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</si>
  <si>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</si>
  <si>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</si>
  <si>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</si>
  <si>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</si>
  <si>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</si>
  <si>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</si>
  <si>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</si>
  <si>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</si>
  <si>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</si>
  <si>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</si>
  <si>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</si>
  <si>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</si>
  <si>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</si>
  <si>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</si>
  <si>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</si>
  <si>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</si>
  <si>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</si>
  <si>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</si>
  <si>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</si>
  <si>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</si>
  <si>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</si>
  <si>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</si>
  <si>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</si>
  <si>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</si>
  <si>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</si>
  <si>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</si>
  <si>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</si>
  <si>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</si>
  <si>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</si>
  <si>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</si>
  <si>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</si>
  <si>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</si>
  <si>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</si>
  <si>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</si>
  <si>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</si>
  <si>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</si>
  <si>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</si>
  <si>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</si>
  <si>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</si>
  <si>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</si>
  <si>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</si>
  <si>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</si>
  <si>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</si>
  <si>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</si>
  <si>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</si>
  <si>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</si>
  <si>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</si>
  <si>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</si>
  <si>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</si>
  <si>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</si>
  <si>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</si>
  <si>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</si>
  <si>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</si>
  <si>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</si>
  <si>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</si>
  <si>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</si>
  <si>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</si>
  <si>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</si>
  <si>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</si>
  <si>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</si>
  <si>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</si>
  <si>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</si>
  <si>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</si>
  <si>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</si>
  <si>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</si>
  <si>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</si>
  <si>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</si>
  <si>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</si>
  <si>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</si>
  <si>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</si>
  <si>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</si>
  <si>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</si>
  <si>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</si>
  <si>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</si>
  <si>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</si>
  <si>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</si>
  <si>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</si>
  <si>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</si>
  <si>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</si>
  <si>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</si>
  <si>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</si>
  <si>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</si>
  <si>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</si>
  <si>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</si>
  <si>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</si>
  <si>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</si>
  <si>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</si>
  <si>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</si>
  <si>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</si>
  <si>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</si>
  <si>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</si>
  <si>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</si>
  <si>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</si>
  <si>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</si>
  <si>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</si>
  <si>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</si>
  <si>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</si>
  <si>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</si>
  <si>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</si>
  <si>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</si>
  <si>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</si>
  <si>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</si>
  <si>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</si>
  <si>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</si>
  <si>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</si>
  <si>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</si>
  <si>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</si>
  <si>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</si>
  <si>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</si>
  <si>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</si>
  <si>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</si>
  <si>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</si>
  <si>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</si>
  <si>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</si>
  <si>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</si>
  <si>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</si>
  <si>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</si>
  <si>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</si>
  <si>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</si>
  <si>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</si>
  <si>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</si>
  <si>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</si>
  <si>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</si>
  <si>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</si>
  <si>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</si>
  <si>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</si>
  <si>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</si>
  <si>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</si>
  <si>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</si>
  <si>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</si>
  <si>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</si>
  <si>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</si>
  <si>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</si>
  <si>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</si>
  <si>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</si>
  <si>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</si>
  <si>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</si>
  <si>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</si>
  <si>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</si>
  <si>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</si>
  <si>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</si>
  <si>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</si>
  <si>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</si>
  <si>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</si>
  <si>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</si>
  <si>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</si>
  <si>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</si>
  <si>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</si>
  <si>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</si>
  <si>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</si>
  <si>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</si>
  <si>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</si>
  <si>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</si>
  <si>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</si>
  <si>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</si>
  <si>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</si>
  <si>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</si>
  <si>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</si>
  <si>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</si>
  <si>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</si>
  <si>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</si>
  <si>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</si>
  <si>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</si>
  <si>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</si>
  <si>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</si>
  <si>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</si>
  <si>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</si>
  <si>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</si>
  <si>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</si>
  <si>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</si>
  <si>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</si>
  <si>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</si>
  <si>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</si>
  <si>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</si>
  <si>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</si>
  <si>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</si>
  <si>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</si>
  <si>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</si>
  <si>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</si>
  <si>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</si>
  <si>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</si>
  <si>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</si>
  <si>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</si>
  <si>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</si>
  <si>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</si>
  <si>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</si>
  <si>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</si>
  <si>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</si>
  <si>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</si>
  <si>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</si>
  <si>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</si>
  <si>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</si>
  <si>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</si>
  <si>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</si>
  <si>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</si>
  <si>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</si>
  <si>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</si>
  <si>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</si>
  <si>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</si>
  <si>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</si>
  <si>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</si>
  <si>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</si>
  <si>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</si>
  <si>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</si>
  <si>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</si>
  <si>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</si>
  <si>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</si>
  <si>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</si>
  <si>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</si>
  <si>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</si>
  <si>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</si>
  <si>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</si>
  <si>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</si>
  <si>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</si>
  <si>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</si>
  <si>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</si>
  <si>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</si>
  <si>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</si>
  <si>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</si>
  <si>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</si>
  <si>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</si>
  <si>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</si>
  <si>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</si>
  <si>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</si>
  <si>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</si>
  <si>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</si>
  <si>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</si>
  <si>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</si>
  <si>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</si>
  <si>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</si>
  <si>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</si>
  <si>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</si>
  <si>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</si>
  <si>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</si>
  <si>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</si>
  <si>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</si>
  <si>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</si>
  <si>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</si>
  <si>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</si>
  <si>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</si>
  <si>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</si>
  <si>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</si>
  <si>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</si>
  <si>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</si>
  <si>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</si>
  <si>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</si>
  <si>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</si>
  <si>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</si>
  <si>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</si>
  <si>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</si>
  <si>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</si>
  <si>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</si>
  <si>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</si>
  <si>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</si>
  <si>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</si>
  <si>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</si>
  <si>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</si>
  <si>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</si>
  <si>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</si>
  <si>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</si>
  <si>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</si>
  <si>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</si>
  <si>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</si>
  <si>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</si>
  <si>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</si>
  <si>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</si>
  <si>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</si>
  <si>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</si>
  <si>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</si>
  <si>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</si>
  <si>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</si>
  <si>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</si>
  <si>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</si>
  <si>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</si>
  <si>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</si>
  <si>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</si>
  <si>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</si>
  <si>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</si>
  <si>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</si>
  <si>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</si>
  <si>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</si>
  <si>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</si>
  <si>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</si>
  <si>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</si>
  <si>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</si>
  <si>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</si>
  <si>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</si>
  <si>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</si>
  <si>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</si>
  <si>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</si>
  <si>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</si>
  <si>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</si>
  <si>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</si>
  <si>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</si>
  <si>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</si>
  <si>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</si>
  <si>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</si>
  <si>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</si>
  <si>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</si>
  <si>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</si>
  <si>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</si>
  <si>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</si>
  <si>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</si>
  <si>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</si>
  <si>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</si>
  <si>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</si>
  <si>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</si>
  <si>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</si>
  <si>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</si>
  <si>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</si>
  <si>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</si>
  <si>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</si>
  <si>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</si>
  <si>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</si>
  <si>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</si>
  <si>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</si>
  <si>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</si>
  <si>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</si>
  <si>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</si>
  <si>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</si>
  <si>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</si>
  <si>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</si>
  <si>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</si>
  <si>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</si>
  <si>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</si>
  <si>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</si>
  <si>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</si>
  <si>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</si>
  <si>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</si>
  <si>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</si>
  <si>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</si>
  <si>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</si>
  <si>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</si>
  <si>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</si>
  <si>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</si>
  <si>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</si>
  <si>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</si>
  <si>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</si>
  <si>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</si>
  <si>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</si>
  <si>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</si>
  <si>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</si>
  <si>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</si>
  <si>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</si>
  <si>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</si>
  <si>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</si>
  <si>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</si>
  <si>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</si>
  <si>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</si>
  <si>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</si>
  <si>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</si>
  <si>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</si>
  <si>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</si>
  <si>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</si>
  <si>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</si>
  <si>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</si>
  <si>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</si>
  <si>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</si>
  <si>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</si>
  <si>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</si>
  <si>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</si>
  <si>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</si>
  <si>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</si>
  <si>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</si>
  <si>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</si>
  <si>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</si>
  <si>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</si>
  <si>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</si>
  <si>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</si>
  <si>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</si>
  <si>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</si>
  <si>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</si>
  <si>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</si>
  <si>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</si>
  <si>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</si>
  <si>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</si>
  <si>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</si>
  <si>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</si>
  <si>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</si>
  <si>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</si>
  <si>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</si>
  <si>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</si>
  <si>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</si>
  <si>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</si>
  <si>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</si>
  <si>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</si>
  <si>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</si>
  <si>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</si>
  <si>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</si>
  <si>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</si>
  <si>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</si>
  <si>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</si>
  <si>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</si>
  <si>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</si>
  <si>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</si>
  <si>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</si>
  <si>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</si>
  <si>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</si>
  <si>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</si>
  <si>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</si>
  <si>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</si>
  <si>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</si>
  <si>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</si>
  <si>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</si>
  <si>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</si>
  <si>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</si>
  <si>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</si>
  <si>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</si>
  <si>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</si>
  <si>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</si>
  <si>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</si>
  <si>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</si>
  <si>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</si>
  <si>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</si>
  <si>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</si>
  <si>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</si>
  <si>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</si>
  <si>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</si>
  <si>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</si>
  <si>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</si>
  <si>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</si>
  <si>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</si>
  <si>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</si>
  <si>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</si>
  <si>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</si>
  <si>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</si>
  <si>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</si>
  <si>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</si>
  <si>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</si>
  <si>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</si>
  <si>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</si>
  <si>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</si>
  <si>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</si>
  <si>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</si>
  <si>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</si>
  <si>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</si>
  <si>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</si>
  <si>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</si>
  <si>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</si>
  <si>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</si>
  <si>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</si>
  <si>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</si>
  <si>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</si>
  <si>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</si>
  <si>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</si>
  <si>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</si>
  <si>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</si>
  <si>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</si>
  <si>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</si>
  <si>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</si>
  <si>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</si>
  <si>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</si>
  <si>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</si>
  <si>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</si>
  <si>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</si>
  <si>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</si>
  <si>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</si>
  <si>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</si>
  <si>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</si>
  <si>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</si>
  <si>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</si>
  <si>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</si>
  <si>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</si>
  <si>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</si>
  <si>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</si>
  <si>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</si>
  <si>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</si>
  <si>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</si>
  <si>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</si>
  <si>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</si>
  <si>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</si>
  <si>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</si>
  <si>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</si>
  <si>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</si>
  <si>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</si>
  <si>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</si>
  <si>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</si>
  <si>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</si>
  <si>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</si>
  <si>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</si>
  <si>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</si>
  <si>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</si>
  <si>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</si>
  <si>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</si>
  <si>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</si>
  <si>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</si>
  <si>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</si>
  <si>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</si>
  <si>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</si>
  <si>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</si>
  <si>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</si>
  <si>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</si>
  <si>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</si>
  <si>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</si>
  <si>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</si>
  <si>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</si>
  <si>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</si>
  <si>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</si>
  <si>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</si>
  <si>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</si>
  <si>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</si>
  <si>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</si>
  <si>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</si>
  <si>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</si>
  <si>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</si>
  <si>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</si>
  <si>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</si>
  <si>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</si>
  <si>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</si>
  <si>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</si>
  <si>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</si>
  <si>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</si>
  <si>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</si>
  <si>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</si>
  <si>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</si>
  <si>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</si>
  <si>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</si>
  <si>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</si>
  <si>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</si>
  <si>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</si>
  <si>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</si>
  <si>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</si>
  <si>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</si>
  <si>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</si>
  <si>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</si>
  <si>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</si>
  <si>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</si>
  <si>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</si>
  <si>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</si>
  <si>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</si>
  <si>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</si>
  <si>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</si>
  <si>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</si>
  <si>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</si>
  <si>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</si>
  <si>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</si>
  <si>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</si>
  <si>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</si>
  <si>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</si>
  <si>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</si>
  <si>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</si>
  <si>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</si>
  <si>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</si>
  <si>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</si>
  <si>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</si>
  <si>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</si>
  <si>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</si>
  <si>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</si>
  <si>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</si>
  <si>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</si>
  <si>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</si>
  <si>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</si>
  <si>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</si>
  <si>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</si>
  <si>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</si>
  <si>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</si>
  <si>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</si>
  <si>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</si>
  <si>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</si>
  <si>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</si>
  <si>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</si>
  <si>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</si>
  <si>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</si>
  <si>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</si>
  <si>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</si>
  <si>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</si>
  <si>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</si>
  <si>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</si>
  <si>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</si>
  <si>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</si>
  <si>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</si>
  <si>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</si>
  <si>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</si>
  <si>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</si>
  <si>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</si>
  <si>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</si>
  <si>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</si>
  <si>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</si>
  <si>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</si>
  <si>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</si>
  <si>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</si>
  <si>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</si>
  <si>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</si>
  <si>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</si>
  <si>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</si>
  <si>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</si>
  <si>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</si>
  <si>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</si>
  <si>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</si>
  <si>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</si>
  <si>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</si>
  <si>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</si>
  <si>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</si>
  <si>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</si>
  <si>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</si>
  <si>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</si>
  <si>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</si>
  <si>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</si>
  <si>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</si>
  <si>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</si>
  <si>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</si>
  <si>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</si>
  <si>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</si>
  <si>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</si>
  <si>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</si>
  <si>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</si>
  <si>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</si>
  <si>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</si>
  <si>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</si>
  <si>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</si>
  <si>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</si>
  <si>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</si>
  <si>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</si>
  <si>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</si>
  <si>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</si>
  <si>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</si>
  <si>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</si>
  <si>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</si>
  <si>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</si>
  <si>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</si>
  <si>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</si>
  <si>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</si>
  <si>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</si>
  <si>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</si>
  <si>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</si>
  <si>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</si>
  <si>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</si>
  <si>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</si>
  <si>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</si>
  <si>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</si>
  <si>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</si>
  <si>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</si>
  <si>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</si>
  <si>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</si>
  <si>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</si>
  <si>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</si>
  <si>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</si>
  <si>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</si>
  <si>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</si>
  <si>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</si>
  <si>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</si>
  <si>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</si>
  <si>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</si>
  <si>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</si>
  <si>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</si>
  <si>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</si>
  <si>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</si>
  <si>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</si>
  <si>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</si>
  <si>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</si>
  <si>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</si>
  <si>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</si>
  <si>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</si>
  <si>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</si>
  <si>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</si>
  <si>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</si>
  <si>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</si>
  <si>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</si>
  <si>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</si>
  <si>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</si>
  <si>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</si>
  <si>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</si>
  <si>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</si>
  <si>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</si>
  <si>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</si>
  <si>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</si>
  <si>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</si>
  <si>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</si>
  <si>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</si>
  <si>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</si>
  <si>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</si>
  <si>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</si>
  <si>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</si>
  <si>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</si>
  <si>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</si>
  <si>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</si>
  <si>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</si>
  <si>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</si>
  <si>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</si>
  <si>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</si>
  <si>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</si>
  <si>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</si>
  <si>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</si>
  <si>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</si>
  <si>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</si>
  <si>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</si>
  <si>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</si>
  <si>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</si>
  <si>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</si>
  <si>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</si>
  <si>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</si>
  <si>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</si>
  <si>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</si>
  <si>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</si>
  <si>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</si>
  <si>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</si>
  <si>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</si>
  <si>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</si>
  <si>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</si>
  <si>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</si>
  <si>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</si>
  <si>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</si>
  <si>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</si>
  <si>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</si>
  <si>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</si>
  <si>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</si>
  <si>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</si>
  <si>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</si>
  <si>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</si>
  <si>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</si>
  <si>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</si>
  <si>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</si>
  <si>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</si>
  <si>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</si>
  <si>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</si>
  <si>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</si>
  <si>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</si>
  <si>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</si>
  <si>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</si>
  <si>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</si>
  <si>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</si>
  <si>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</si>
  <si>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</si>
  <si>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</si>
  <si>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</si>
  <si>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</si>
  <si>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</si>
  <si>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</si>
  <si>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</si>
  <si>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</si>
  <si>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</si>
  <si>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</si>
  <si>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</si>
  <si>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</si>
  <si>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</si>
  <si>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</si>
  <si>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</si>
  <si>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</si>
  <si>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</si>
  <si>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</si>
  <si>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</si>
  <si>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</si>
  <si>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</si>
  <si>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</si>
  <si>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</si>
  <si>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</si>
  <si>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</si>
  <si>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</si>
  <si>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</si>
  <si>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</si>
  <si>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</si>
  <si>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</si>
  <si>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</si>
  <si>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</si>
  <si>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</si>
  <si>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</si>
  <si>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</si>
  <si>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</si>
  <si>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</si>
  <si>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</si>
  <si>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</si>
  <si>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</si>
  <si>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</si>
  <si>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</si>
  <si>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</si>
  <si>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</si>
  <si>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</si>
  <si>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</si>
  <si>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</si>
  <si>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</si>
  <si>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</si>
  <si>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</si>
  <si>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</si>
  <si>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</si>
  <si>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</si>
  <si>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</si>
  <si>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</si>
  <si>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</si>
  <si>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</si>
  <si>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</si>
  <si>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</si>
  <si>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</si>
  <si>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</si>
  <si>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</si>
  <si>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</si>
  <si>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</si>
  <si>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</si>
  <si>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</si>
  <si>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</si>
  <si>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</si>
  <si>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</si>
  <si>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</si>
  <si>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</si>
  <si>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</si>
  <si>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</si>
  <si>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</si>
  <si>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</si>
  <si>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</si>
  <si>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</si>
  <si>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</si>
  <si>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</si>
  <si>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</si>
  <si>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</si>
  <si>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</si>
  <si>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</si>
  <si>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</si>
  <si>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</si>
  <si>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</si>
  <si>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</si>
  <si>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</si>
  <si>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</si>
  <si>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</si>
  <si>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</si>
  <si>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</si>
  <si>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</si>
  <si>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</si>
  <si>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</si>
  <si>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</si>
  <si>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</si>
  <si>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</si>
  <si>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</si>
  <si>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</si>
  <si>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</si>
  <si>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</si>
  <si>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</si>
  <si>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</si>
  <si>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</si>
  <si>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</si>
  <si>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</si>
  <si>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</si>
  <si>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</si>
  <si>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</si>
  <si>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</si>
  <si>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</si>
  <si>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</si>
  <si>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</si>
  <si>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</si>
  <si>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</si>
  <si>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</si>
  <si>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</si>
  <si>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</si>
  <si>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</si>
  <si>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</si>
  <si>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</si>
  <si>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</si>
  <si>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</si>
  <si>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</si>
  <si>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</si>
  <si>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</si>
  <si>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</si>
  <si>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</si>
  <si>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</si>
  <si>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</si>
  <si>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</si>
  <si>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</si>
  <si>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</si>
  <si>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</si>
  <si>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</si>
  <si>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</si>
  <si>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</si>
  <si>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</si>
  <si>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</si>
  <si>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</si>
  <si>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</si>
  <si>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</si>
  <si>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</si>
  <si>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</si>
  <si>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</si>
  <si>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</si>
  <si>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</si>
  <si>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</si>
  <si>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</si>
  <si>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</si>
  <si>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</si>
  <si>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</si>
  <si>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</si>
  <si>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</si>
  <si>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</si>
  <si>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</si>
  <si>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</si>
  <si>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</si>
  <si>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</si>
  <si>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</si>
  <si>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</si>
  <si>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</si>
  <si>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</si>
  <si>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</si>
  <si>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</si>
  <si>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</si>
  <si>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</si>
  <si>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</si>
  <si>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</si>
  <si>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</si>
  <si>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</si>
  <si>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</si>
  <si>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</si>
  <si>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</si>
  <si>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</si>
  <si>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</si>
  <si>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</si>
  <si>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</si>
  <si>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</si>
  <si>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</si>
  <si>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</si>
  <si>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</si>
  <si>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</si>
  <si>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</si>
  <si>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</si>
  <si>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</si>
  <si>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</si>
  <si>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</si>
  <si>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</si>
  <si>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</si>
  <si>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</si>
  <si>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</si>
  <si>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</si>
  <si>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</si>
  <si>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</si>
  <si>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</si>
  <si>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</si>
  <si>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</si>
  <si>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</si>
  <si>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</si>
  <si>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</si>
  <si>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</si>
  <si>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</si>
  <si>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</si>
  <si>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</si>
  <si>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</si>
  <si>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</si>
  <si>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</si>
  <si>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</si>
  <si>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</si>
  <si>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</si>
  <si>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</si>
  <si>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</si>
  <si>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</si>
  <si>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</si>
  <si>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</si>
  <si>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</si>
  <si>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</si>
  <si>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</si>
  <si>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</si>
  <si>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</si>
  <si>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</si>
  <si>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</si>
  <si>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</si>
  <si>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</si>
  <si>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</si>
  <si>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</si>
  <si>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</si>
  <si>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</si>
  <si>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</si>
  <si>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</si>
  <si>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</si>
  <si>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</si>
  <si>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</si>
  <si>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</si>
  <si>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</si>
  <si>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</si>
  <si>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</si>
  <si>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</si>
  <si>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</si>
  <si>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</si>
  <si>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</si>
  <si>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</si>
  <si>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</si>
  <si>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</si>
  <si>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</si>
  <si>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</si>
  <si>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</si>
  <si>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</si>
  <si>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</si>
  <si>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</si>
  <si>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</si>
  <si>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</si>
  <si>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</si>
  <si>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</si>
  <si>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</si>
  <si>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</si>
  <si>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</si>
  <si>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</si>
  <si>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</si>
  <si>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</si>
  <si>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</si>
  <si>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</si>
  <si>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</si>
  <si>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</si>
  <si>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</si>
  <si>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</si>
  <si>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</si>
  <si>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</si>
  <si>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</si>
  <si>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</si>
  <si>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</si>
  <si>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</si>
  <si>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</si>
  <si>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</si>
  <si>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</si>
  <si>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</si>
  <si>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</si>
  <si>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</si>
  <si>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</si>
  <si>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</si>
  <si>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</si>
  <si>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</si>
  <si>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</si>
  <si>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</si>
  <si>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</si>
  <si>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</si>
  <si>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</si>
  <si>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</si>
  <si>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</si>
  <si>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</si>
  <si>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</si>
  <si>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</si>
  <si>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</si>
  <si>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</si>
  <si>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</si>
  <si>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</si>
  <si>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</si>
  <si>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</si>
  <si>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</si>
  <si>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</si>
  <si>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</si>
  <si>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</si>
  <si>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</si>
  <si>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</si>
  <si>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</si>
  <si>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</si>
  <si>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</si>
  <si>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</si>
  <si>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</si>
  <si>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</si>
  <si>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</si>
  <si>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</si>
  <si>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</si>
  <si>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</si>
  <si>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</si>
  <si>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</si>
  <si>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</si>
  <si>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</si>
  <si>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</si>
  <si>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</si>
  <si>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</si>
  <si>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</si>
  <si>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</si>
  <si>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</si>
  <si>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</si>
  <si>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</si>
  <si>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</si>
  <si>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</si>
  <si>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</si>
  <si>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</si>
  <si>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</si>
  <si>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</si>
  <si>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</si>
  <si>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</si>
  <si>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</si>
  <si>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</si>
  <si>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</si>
  <si>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</si>
  <si>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</si>
  <si>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</si>
  <si>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</si>
  <si>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</si>
  <si>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</si>
  <si>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</si>
  <si>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</si>
  <si>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</si>
  <si>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</si>
  <si>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</si>
  <si>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</si>
  <si>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</si>
  <si>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</si>
  <si>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</si>
  <si>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</si>
  <si>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</si>
  <si>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</si>
  <si>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</si>
  <si>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</si>
  <si>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</si>
  <si>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</si>
  <si>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</si>
  <si>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</si>
  <si>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</si>
  <si>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</si>
  <si>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</si>
  <si>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</si>
  <si>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</si>
  <si>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</si>
  <si>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</si>
  <si>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</si>
  <si>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</si>
  <si>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</si>
  <si>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</si>
  <si>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</si>
  <si>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</si>
  <si>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</si>
  <si>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</si>
  <si>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</si>
  <si>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</si>
  <si>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</si>
  <si>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</si>
  <si>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</si>
  <si>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</si>
  <si>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</si>
  <si>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</si>
  <si>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</si>
  <si>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</si>
  <si>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</si>
  <si>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</si>
  <si>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</si>
  <si>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</si>
  <si>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</si>
  <si>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</si>
  <si>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</si>
  <si>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</si>
  <si>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</si>
  <si>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</si>
  <si>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</si>
  <si>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</si>
  <si>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</si>
  <si>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</si>
  <si>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</si>
  <si>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</si>
  <si>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</si>
  <si>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</si>
  <si>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</si>
  <si>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</si>
  <si>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</si>
  <si>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</si>
  <si>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</si>
  <si>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</si>
  <si>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</si>
  <si>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</si>
  <si>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</si>
  <si>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</si>
  <si>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</si>
  <si>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</si>
  <si>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</si>
  <si>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</si>
  <si>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</si>
  <si>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</si>
  <si>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</si>
  <si>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</si>
  <si>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</si>
  <si>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</si>
  <si>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</si>
  <si>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</si>
  <si>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</si>
  <si>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</si>
  <si>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</si>
  <si>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</si>
  <si>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</si>
  <si>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</si>
  <si>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</si>
  <si>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</si>
  <si>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</si>
  <si>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</si>
  <si>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</si>
  <si>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</si>
  <si>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</si>
  <si>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</si>
  <si>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</si>
  <si>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</si>
  <si>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</si>
  <si>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</si>
  <si>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</si>
  <si>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</si>
  <si>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</si>
  <si>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</si>
  <si>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</si>
  <si>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</si>
  <si>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</si>
  <si>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</si>
  <si>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</si>
  <si>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</si>
  <si>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</si>
  <si>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</si>
  <si>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</si>
  <si>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</si>
  <si>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</si>
  <si>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</si>
  <si>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</si>
  <si>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</si>
  <si>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</si>
  <si>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</si>
  <si>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</si>
  <si>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</si>
  <si>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</si>
  <si>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</si>
  <si>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</si>
  <si>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</si>
  <si>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</si>
  <si>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</si>
  <si>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</si>
  <si>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</si>
  <si>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</si>
  <si>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</si>
  <si>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</si>
  <si>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</si>
  <si>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</si>
  <si>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</si>
  <si>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</si>
  <si>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</si>
  <si>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</si>
  <si>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</si>
  <si>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</si>
  <si>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</si>
  <si>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</si>
  <si>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</si>
  <si>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</si>
  <si>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</si>
  <si>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</si>
  <si>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</si>
  <si>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</si>
  <si>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</si>
  <si>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</si>
  <si>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</si>
  <si>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</si>
  <si>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</si>
  <si>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</si>
  <si>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</si>
  <si>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</si>
  <si>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</si>
  <si>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</si>
  <si>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</si>
  <si>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</si>
  <si>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</si>
  <si>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</si>
  <si>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</si>
  <si>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</si>
  <si>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</si>
  <si>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</si>
  <si>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</si>
  <si>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</si>
  <si>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</si>
  <si>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</si>
  <si>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</si>
  <si>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</si>
  <si>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</si>
  <si>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</si>
  <si>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</si>
  <si>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</si>
  <si>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</si>
  <si>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</si>
  <si>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</si>
  <si>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</si>
  <si>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</si>
  <si>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</si>
  <si>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</si>
  <si>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</si>
  <si>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</si>
  <si>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</si>
  <si>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</si>
  <si>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</si>
  <si>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</si>
  <si>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</si>
  <si>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</si>
  <si>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</si>
  <si>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</si>
  <si>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</si>
  <si>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</si>
  <si>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</si>
  <si>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</si>
  <si>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</si>
  <si>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</si>
  <si>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</si>
  <si>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</si>
  <si>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</si>
  <si>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</si>
  <si>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</si>
  <si>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</si>
  <si>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</si>
  <si>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</si>
  <si>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</si>
  <si>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</si>
  <si>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</si>
  <si>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</si>
  <si>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</si>
  <si>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</si>
  <si>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</si>
  <si>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</si>
  <si>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</si>
  <si>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</si>
  <si>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</si>
  <si>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</si>
  <si>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</si>
  <si>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</si>
  <si>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</si>
  <si>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</si>
  <si>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</si>
  <si>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</si>
  <si>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</si>
  <si>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</si>
  <si>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</si>
  <si>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</si>
  <si>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</si>
  <si>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</si>
  <si>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</si>
  <si>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</si>
  <si>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</si>
  <si>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</si>
  <si>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</si>
  <si>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</si>
  <si>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</si>
  <si>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</si>
  <si>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</si>
  <si>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</si>
  <si>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</si>
  <si>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</si>
  <si>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</si>
  <si>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</si>
  <si>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</si>
  <si>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</si>
  <si>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</si>
  <si>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</si>
  <si>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</si>
  <si>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</si>
  <si>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</si>
  <si>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</si>
  <si>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</si>
  <si>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</si>
  <si>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</si>
  <si>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</si>
  <si>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</si>
  <si>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</si>
  <si>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</si>
  <si>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</si>
  <si>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</si>
  <si>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</si>
  <si>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</si>
  <si>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</si>
  <si>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</si>
  <si>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</si>
  <si>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</si>
  <si>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</si>
  <si>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</si>
  <si>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</si>
  <si>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</si>
  <si>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</si>
  <si>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</si>
  <si>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</si>
  <si>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</si>
  <si>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</si>
  <si>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</si>
  <si>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</si>
  <si>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</si>
  <si>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</si>
  <si>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</si>
  <si>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</si>
  <si>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</si>
  <si>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</si>
  <si>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</si>
  <si>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</si>
  <si>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</si>
  <si>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</si>
  <si>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</si>
  <si>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</si>
  <si>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</si>
  <si>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</si>
  <si>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</si>
  <si>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</si>
  <si>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</si>
  <si>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</si>
  <si>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</si>
  <si>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</si>
  <si>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</si>
  <si>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</si>
  <si>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</si>
  <si>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</si>
  <si>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</si>
  <si>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</si>
  <si>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</si>
  <si>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</si>
  <si>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</si>
  <si>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</si>
  <si>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</si>
  <si>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</si>
  <si>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</si>
  <si>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</si>
  <si>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</si>
  <si>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</si>
  <si>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</si>
  <si>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</si>
  <si>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</si>
  <si>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</si>
  <si>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</si>
  <si>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</si>
  <si>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</si>
  <si>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</si>
  <si>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</si>
  <si>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</si>
  <si>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</si>
  <si>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</si>
  <si>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</si>
  <si>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</si>
  <si>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</si>
  <si>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</si>
  <si>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</si>
  <si>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</si>
  <si>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</si>
  <si>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</si>
  <si>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</si>
  <si>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</si>
  <si>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</si>
  <si>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</si>
  <si>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</si>
  <si>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</si>
  <si>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</si>
  <si>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</si>
  <si>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</si>
  <si>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</si>
  <si>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</si>
  <si>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</si>
  <si>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</si>
  <si>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</si>
  <si>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</si>
  <si>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</si>
  <si>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</si>
  <si>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</si>
  <si>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</si>
  <si>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</si>
  <si>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</si>
  <si>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</si>
  <si>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</si>
  <si>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</si>
  <si>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</si>
  <si>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</si>
  <si>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</si>
  <si>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</si>
  <si>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</si>
  <si>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</si>
  <si>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</si>
  <si>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</si>
  <si>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</si>
  <si>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</si>
  <si>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</si>
  <si>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</si>
  <si>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</si>
  <si>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</si>
  <si>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</si>
  <si>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</si>
  <si>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</si>
  <si>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</si>
  <si>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</si>
  <si>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</si>
  <si>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</si>
  <si>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</si>
  <si>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</si>
  <si>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</si>
  <si>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</si>
  <si>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</si>
  <si>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</si>
  <si>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</si>
  <si>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</si>
  <si>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</si>
  <si>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</si>
  <si>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</si>
  <si>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</si>
  <si>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</si>
  <si>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</si>
  <si>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</si>
  <si>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</si>
  <si>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</si>
  <si>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</si>
  <si>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</si>
  <si>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</si>
  <si>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</si>
  <si>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</si>
  <si>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</si>
  <si>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</si>
  <si>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</si>
  <si>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</si>
  <si>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</si>
  <si>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</si>
  <si>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</si>
  <si>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</si>
  <si>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</si>
  <si>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</si>
  <si>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</si>
  <si>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</si>
  <si>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</si>
  <si>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</si>
  <si>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</si>
  <si>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</si>
  <si>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</si>
  <si>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</si>
  <si>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</si>
  <si>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</si>
  <si>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</si>
  <si>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</si>
  <si>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</si>
  <si>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</si>
  <si>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</si>
  <si>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</si>
  <si>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</si>
  <si>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</si>
  <si>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</si>
  <si>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</si>
  <si>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</si>
  <si>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</si>
  <si>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</si>
  <si>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</si>
  <si>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</si>
  <si>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</si>
  <si>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</si>
  <si>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</si>
  <si>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</si>
  <si>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</si>
  <si>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</si>
  <si>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</si>
  <si>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</si>
  <si>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</si>
  <si>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</si>
  <si>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</si>
  <si>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</si>
  <si>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</si>
  <si>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</si>
  <si>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</si>
  <si>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</si>
  <si>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</si>
  <si>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</si>
  <si>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</si>
  <si>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</si>
  <si>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</si>
  <si>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</si>
  <si>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</si>
  <si>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</si>
  <si>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</si>
  <si>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</si>
  <si>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</si>
  <si>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</si>
  <si>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</si>
  <si>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</si>
  <si>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</si>
  <si>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</si>
  <si>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</si>
  <si>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</si>
  <si>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</si>
  <si>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</si>
  <si>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</si>
  <si>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</si>
  <si>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</si>
  <si>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</si>
  <si>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</si>
  <si>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</si>
  <si>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</si>
  <si>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</si>
  <si>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</si>
  <si>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</si>
  <si>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</si>
  <si>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</si>
  <si>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</si>
  <si>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</si>
  <si>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</si>
  <si>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</si>
  <si>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</si>
  <si>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</si>
  <si>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</si>
  <si>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</si>
  <si>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</si>
  <si>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</si>
  <si>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</si>
  <si>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</si>
  <si>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</si>
  <si>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</si>
  <si>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</si>
  <si>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</si>
  <si>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</si>
  <si>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</si>
  <si>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</si>
  <si>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</si>
  <si>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</si>
  <si>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</si>
  <si>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</si>
  <si>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</si>
  <si>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</si>
  <si>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</si>
  <si>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</si>
  <si>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</si>
  <si>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</si>
  <si>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</si>
  <si>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</si>
  <si>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</si>
  <si>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</si>
  <si>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</si>
  <si>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</si>
  <si>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</si>
  <si>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</si>
  <si>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</si>
  <si>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</si>
  <si>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</si>
  <si>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</si>
  <si>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</si>
  <si>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</si>
  <si>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</si>
  <si>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</si>
  <si>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</si>
  <si>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</si>
  <si>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</si>
  <si>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</si>
  <si>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</si>
  <si>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</si>
  <si>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</si>
  <si>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</si>
  <si>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</si>
  <si>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</si>
  <si>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</si>
  <si>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</si>
  <si>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</si>
  <si>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</si>
  <si>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</si>
  <si>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</si>
  <si>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</si>
  <si>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</si>
  <si>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</si>
  <si>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</si>
  <si>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</si>
  <si>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</si>
  <si>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</si>
  <si>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</si>
  <si>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</si>
  <si>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</si>
  <si>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</si>
  <si>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</si>
  <si>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</si>
  <si>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</si>
  <si>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</si>
  <si>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</si>
  <si>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</si>
  <si>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</si>
  <si>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</si>
  <si>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</si>
  <si>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</si>
  <si>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</si>
  <si>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</si>
  <si>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</si>
  <si>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</si>
  <si>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</si>
  <si>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</si>
  <si>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</si>
  <si>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</si>
  <si>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</si>
  <si>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</si>
  <si>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</si>
  <si>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</si>
  <si>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</si>
  <si>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</si>
  <si>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</si>
  <si>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</si>
  <si>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</si>
  <si>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</si>
  <si>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</si>
  <si>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</si>
  <si>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</si>
  <si>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</si>
  <si>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</si>
  <si>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</si>
  <si>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</si>
  <si>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</si>
  <si>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</si>
  <si>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</si>
  <si>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</si>
  <si>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</si>
  <si>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</si>
  <si>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</si>
  <si>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</si>
  <si>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</si>
  <si>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</si>
  <si>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</si>
  <si>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</si>
  <si>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</si>
  <si>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</si>
  <si>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</si>
  <si>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</si>
  <si>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</si>
  <si>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</si>
  <si>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</si>
  <si>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</si>
  <si>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</si>
  <si>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</si>
  <si>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</si>
  <si>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</si>
  <si>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</si>
  <si>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</si>
  <si>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</si>
  <si>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</si>
  <si>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</si>
  <si>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</si>
  <si>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</si>
  <si>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</si>
  <si>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</si>
  <si>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</si>
  <si>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</si>
  <si>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</si>
  <si>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</si>
  <si>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</si>
  <si>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</si>
  <si>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</si>
  <si>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</si>
  <si>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</si>
  <si>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</si>
  <si>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</si>
  <si>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</si>
  <si>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</si>
  <si>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</si>
  <si>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</si>
  <si>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</si>
  <si>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</si>
  <si>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</si>
  <si>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</si>
  <si>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</si>
  <si>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</si>
  <si>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</si>
  <si>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</si>
  <si>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</si>
  <si>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</si>
  <si>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</si>
  <si>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</si>
  <si>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</si>
  <si>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</si>
  <si>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</si>
  <si>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</si>
  <si>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</si>
  <si>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</si>
  <si>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</si>
  <si>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</si>
  <si>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</si>
  <si>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</si>
  <si>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</si>
  <si>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</si>
  <si>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</si>
  <si>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</si>
  <si>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</si>
  <si>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</si>
  <si>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</si>
  <si>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</si>
  <si>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</si>
  <si>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</si>
  <si>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</si>
  <si>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</si>
  <si>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</si>
  <si>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</si>
  <si>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</si>
  <si>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</si>
  <si>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</si>
  <si>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</si>
  <si>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</si>
  <si>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</si>
  <si>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</si>
  <si>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</si>
  <si>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</si>
  <si>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</si>
  <si>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</si>
  <si>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</si>
  <si>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</si>
  <si>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</si>
  <si>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</si>
  <si>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</si>
  <si>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</si>
  <si>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</si>
  <si>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</si>
  <si>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</si>
  <si>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</si>
  <si>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</si>
  <si>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</si>
  <si>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</si>
  <si>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</si>
  <si>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</si>
  <si>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</si>
  <si>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</si>
  <si>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</si>
  <si>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</si>
  <si>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</si>
  <si>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</si>
  <si>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</si>
  <si>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</si>
  <si>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</si>
  <si>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</si>
  <si>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</si>
  <si>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</si>
  <si>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</si>
  <si>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</si>
  <si>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</si>
  <si>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</si>
  <si>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</si>
  <si>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</si>
  <si>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</si>
  <si>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</si>
  <si>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</si>
  <si>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</si>
  <si>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</si>
  <si>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</si>
  <si>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</si>
  <si>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</si>
  <si>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</si>
  <si>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</si>
  <si>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</si>
  <si>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</si>
  <si>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</si>
  <si>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</si>
  <si>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</si>
  <si>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</si>
  <si>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</si>
  <si>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</si>
  <si>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</si>
  <si>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</si>
  <si>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</si>
  <si>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</si>
  <si>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</si>
  <si>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</si>
  <si>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</si>
  <si>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</si>
  <si>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</si>
  <si>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</si>
  <si>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</si>
  <si>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</si>
  <si>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</si>
  <si>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</si>
  <si>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</si>
  <si>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</si>
  <si>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</si>
  <si>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</si>
  <si>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</si>
  <si>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</si>
  <si>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</si>
  <si>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</si>
  <si>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</si>
  <si>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</si>
  <si>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</si>
  <si>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</si>
  <si>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</si>
  <si>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</si>
  <si>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</si>
  <si>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</si>
  <si>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</si>
  <si>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</si>
  <si>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</si>
  <si>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</si>
  <si>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</si>
  <si>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</si>
  <si>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</si>
  <si>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</si>
  <si>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</si>
  <si>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</si>
  <si>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</si>
  <si>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</si>
  <si>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</si>
  <si>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</si>
  <si>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</si>
  <si>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</si>
  <si>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</si>
  <si>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</si>
  <si>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</si>
  <si>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</si>
  <si>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</si>
  <si>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</si>
  <si>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</si>
  <si>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</si>
  <si>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</si>
  <si>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</si>
  <si>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</si>
  <si>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</si>
  <si>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</si>
  <si>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</si>
  <si>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</si>
  <si>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</si>
  <si>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</si>
  <si>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</si>
  <si>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</si>
  <si>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</si>
  <si>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</si>
  <si>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</si>
  <si>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</si>
  <si>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</si>
  <si>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</si>
  <si>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</si>
  <si>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</si>
  <si>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</si>
  <si>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</si>
  <si>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</si>
  <si>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</si>
  <si>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</si>
  <si>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</si>
  <si>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</si>
  <si>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</si>
  <si>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</si>
  <si>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</si>
  <si>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</si>
  <si>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</si>
  <si>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</si>
  <si>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</si>
  <si>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</si>
  <si>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</si>
  <si>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</si>
  <si>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</si>
  <si>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</si>
  <si>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</si>
  <si>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</si>
  <si>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</si>
  <si>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</si>
  <si>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</si>
  <si>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</si>
  <si>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</si>
  <si>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</si>
  <si>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</si>
  <si>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</si>
  <si>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</si>
  <si>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</si>
  <si>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</si>
  <si>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</si>
  <si>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</si>
  <si>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</si>
  <si>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</si>
  <si>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</si>
  <si>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</si>
  <si>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</si>
  <si>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</si>
  <si>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</si>
  <si>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</si>
  <si>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</si>
  <si>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</si>
  <si>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</si>
  <si>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</si>
  <si>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</si>
  <si>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</si>
  <si>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</si>
  <si>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</si>
  <si>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</si>
  <si>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</si>
  <si>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</si>
  <si>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</si>
  <si>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</si>
  <si>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</si>
  <si>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</si>
  <si>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</si>
  <si>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</si>
  <si>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</si>
  <si>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</si>
  <si>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</si>
  <si>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</si>
  <si>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</si>
  <si>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</si>
  <si>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</si>
  <si>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</si>
  <si>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</si>
  <si>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</si>
  <si>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</si>
  <si>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</si>
  <si>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</si>
  <si>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</si>
  <si>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</si>
  <si>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</si>
  <si>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</si>
  <si>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</si>
  <si>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</si>
  <si>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</si>
  <si>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</si>
  <si>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</si>
  <si>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</si>
  <si>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</si>
  <si>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</si>
  <si>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</si>
  <si>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</si>
  <si>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</si>
  <si>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</si>
  <si>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</si>
  <si>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</si>
  <si>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</si>
  <si>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</si>
  <si>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</si>
  <si>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</si>
  <si>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</si>
  <si>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</si>
  <si>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</si>
  <si>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</si>
  <si>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</si>
  <si>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</si>
  <si>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</si>
  <si>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</si>
  <si>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</si>
  <si>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</si>
  <si>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</si>
  <si>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</si>
  <si>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</si>
  <si>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</si>
  <si>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</si>
  <si>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</si>
  <si>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</si>
  <si>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</si>
  <si>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</si>
  <si>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</si>
  <si>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</si>
  <si>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</si>
  <si>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</si>
  <si>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</si>
  <si>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</si>
  <si>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</si>
  <si>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</si>
  <si>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</si>
  <si>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</si>
  <si>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</si>
  <si>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</si>
  <si>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</si>
  <si>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</si>
  <si>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</si>
  <si>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</si>
  <si>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</si>
  <si>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</si>
  <si>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</si>
  <si>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</si>
  <si>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</si>
  <si>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</si>
  <si>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</si>
  <si>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</si>
  <si>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</si>
  <si>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</si>
  <si>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</si>
  <si>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</si>
  <si>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</si>
  <si>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</si>
  <si>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</si>
  <si>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</si>
  <si>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</si>
  <si>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</si>
  <si>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</si>
  <si>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</si>
  <si>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</si>
  <si>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</si>
  <si>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</si>
  <si>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</si>
  <si>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</si>
  <si>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</si>
  <si>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</si>
  <si>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</si>
  <si>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</si>
  <si>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</si>
  <si>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</si>
  <si>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</si>
  <si>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</si>
  <si>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</si>
  <si>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</si>
  <si>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</si>
  <si>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</si>
  <si>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</si>
  <si>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</si>
  <si>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</si>
  <si>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</si>
  <si>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</si>
  <si>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</si>
  <si>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</si>
  <si>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</si>
  <si>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</si>
  <si>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</si>
  <si>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</si>
  <si>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</si>
  <si>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</si>
  <si>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</si>
  <si>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</si>
  <si>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</si>
  <si>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</si>
  <si>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</si>
  <si>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</si>
  <si>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</si>
  <si>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</si>
  <si>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</si>
  <si>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</si>
  <si>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</si>
  <si>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</si>
  <si>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</si>
  <si>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</si>
  <si>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</si>
  <si>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</si>
  <si>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</si>
  <si>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</si>
  <si>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</si>
  <si>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</si>
  <si>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</si>
  <si>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</si>
  <si>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</si>
  <si>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</si>
  <si>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</si>
  <si>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</si>
  <si>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</si>
  <si>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</si>
  <si>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</si>
  <si>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</si>
  <si>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</si>
  <si>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</si>
  <si>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</si>
  <si>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</si>
  <si>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</si>
  <si>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</si>
  <si>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</si>
  <si>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</si>
  <si>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</si>
  <si>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</si>
  <si>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</si>
  <si>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</si>
  <si>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</si>
  <si>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</si>
  <si>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</si>
  <si>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</si>
  <si>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</si>
  <si>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</si>
  <si>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</si>
  <si>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</si>
  <si>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</si>
  <si>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</si>
  <si>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</si>
  <si>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</si>
  <si>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</si>
  <si>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</si>
  <si>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</si>
  <si>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</si>
  <si>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</si>
  <si>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</si>
  <si>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</si>
  <si>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</si>
  <si>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</si>
  <si>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</si>
  <si>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</si>
  <si>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</si>
  <si>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</si>
  <si>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</si>
  <si>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</si>
  <si>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</si>
  <si>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</si>
  <si>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</si>
  <si>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</si>
  <si>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</si>
  <si>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</si>
  <si>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</si>
  <si>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</si>
  <si>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</si>
  <si>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</si>
  <si>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</si>
  <si>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</si>
  <si>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</si>
  <si>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</si>
  <si>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</si>
  <si>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</si>
  <si>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</si>
  <si>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</si>
  <si>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</si>
  <si>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</si>
  <si>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</si>
  <si>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</si>
  <si>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</si>
  <si>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</si>
  <si>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</si>
  <si>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</si>
  <si>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</si>
  <si>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</si>
  <si>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</si>
  <si>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</si>
  <si>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</si>
  <si>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</si>
  <si>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</si>
  <si>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</si>
  <si>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</si>
  <si>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</si>
  <si>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</si>
  <si>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</si>
  <si>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</si>
  <si>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</si>
  <si>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</si>
  <si>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</si>
  <si>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</si>
  <si>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</si>
  <si>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</si>
  <si>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</si>
  <si>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</si>
  <si>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</si>
  <si>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</si>
  <si>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</si>
  <si>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</si>
  <si>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</si>
  <si>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</si>
  <si>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</si>
  <si>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</si>
  <si>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</si>
  <si>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</si>
  <si>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</si>
  <si>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</si>
  <si>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</si>
  <si>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</si>
  <si>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</si>
  <si>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</si>
  <si>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</si>
  <si>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</si>
  <si>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</si>
  <si>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</si>
  <si>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</si>
  <si>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</si>
  <si>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</si>
  <si>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</si>
  <si>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</si>
  <si>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</si>
  <si>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</si>
  <si>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</si>
  <si>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</si>
  <si>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</si>
  <si>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</si>
  <si>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</si>
  <si>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</si>
  <si>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</si>
  <si>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</si>
  <si>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</si>
  <si>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</si>
  <si>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</si>
  <si>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</si>
  <si>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</si>
  <si>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</si>
  <si>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</si>
  <si>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</si>
  <si>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</si>
  <si>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</si>
  <si>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</si>
  <si>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</si>
  <si>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</si>
  <si>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</si>
  <si>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</si>
  <si>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</si>
  <si>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</si>
  <si>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</si>
  <si>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</si>
  <si>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</si>
  <si>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</si>
  <si>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</si>
  <si>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</si>
  <si>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</si>
  <si>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</si>
  <si>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</si>
  <si>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</si>
  <si>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</si>
  <si>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</si>
  <si>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</si>
  <si>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</si>
  <si>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</si>
  <si>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</si>
  <si>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</si>
  <si>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</si>
  <si>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</si>
  <si>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</si>
  <si>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</si>
  <si>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</si>
  <si>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</si>
  <si>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</si>
  <si>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</si>
  <si>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</si>
  <si>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</si>
  <si>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</si>
  <si>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</si>
  <si>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</si>
  <si>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</si>
  <si>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</si>
  <si>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</si>
  <si>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</si>
  <si>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</si>
  <si>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</si>
  <si>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</si>
  <si>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</si>
  <si>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</si>
  <si>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</si>
  <si>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</si>
  <si>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</si>
  <si>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</si>
  <si>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</si>
  <si>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</si>
  <si>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</si>
  <si>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</si>
  <si>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</si>
  <si>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</si>
  <si>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</si>
  <si>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</si>
  <si>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</si>
  <si>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</si>
  <si>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</si>
  <si>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</si>
  <si>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</si>
  <si>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</si>
  <si>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</si>
  <si>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</si>
  <si>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</si>
  <si>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</si>
  <si>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</si>
  <si>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</si>
  <si>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</si>
  <si>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</si>
  <si>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</si>
  <si>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</si>
  <si>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</si>
  <si>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</si>
  <si>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</si>
  <si>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</si>
  <si>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</si>
  <si>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</si>
  <si>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</si>
  <si>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</si>
  <si>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</si>
  <si>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</si>
  <si>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</si>
  <si>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</si>
  <si>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</si>
  <si>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</si>
  <si>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</si>
  <si>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</si>
  <si>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</si>
  <si>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</si>
  <si>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</si>
  <si>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</si>
  <si>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</si>
  <si>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</si>
  <si>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</si>
  <si>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</si>
  <si>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</si>
  <si>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</si>
  <si>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</si>
  <si>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</si>
  <si>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</si>
  <si>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</si>
  <si>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</si>
  <si>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</si>
  <si>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</si>
  <si>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</si>
  <si>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</si>
  <si>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</si>
  <si>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</si>
  <si>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</si>
  <si>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</si>
  <si>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</si>
  <si>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</si>
  <si>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</si>
  <si>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</si>
  <si>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</si>
  <si>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</si>
  <si>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</si>
  <si>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</si>
  <si>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</si>
  <si>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</si>
  <si>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</si>
  <si>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</si>
  <si>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</si>
  <si>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</si>
  <si>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</si>
  <si>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</si>
  <si>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</si>
  <si>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</si>
  <si>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</si>
  <si>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</si>
  <si>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</si>
  <si>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</si>
  <si>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</si>
  <si>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</si>
  <si>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</si>
  <si>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</si>
  <si>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</si>
  <si>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</si>
  <si>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</si>
  <si>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</si>
  <si>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</si>
  <si>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</si>
  <si>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</si>
  <si>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</si>
  <si>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</si>
  <si>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</si>
  <si>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</si>
  <si>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</si>
  <si>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</si>
  <si>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</si>
  <si>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</si>
  <si>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</si>
  <si>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</si>
  <si>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</si>
  <si>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</si>
  <si>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</si>
  <si>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</si>
  <si>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</si>
  <si>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</si>
  <si>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</si>
  <si>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</si>
  <si>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</si>
  <si>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</si>
  <si>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</si>
  <si>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</si>
  <si>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</si>
  <si>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</si>
  <si>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</si>
  <si>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</si>
  <si>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</si>
  <si>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</si>
  <si>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</si>
  <si>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</si>
  <si>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</si>
  <si>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</si>
  <si>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</si>
  <si>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</si>
  <si>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</si>
  <si>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</si>
  <si>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</si>
  <si>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</si>
  <si>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</si>
  <si>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</si>
  <si>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</si>
  <si>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</si>
  <si>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</si>
  <si>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</si>
  <si>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</si>
  <si>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</si>
  <si>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</si>
  <si>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</si>
  <si>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</si>
  <si>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</si>
  <si>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</si>
  <si>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</si>
  <si>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</si>
  <si>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</si>
  <si>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</si>
  <si>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</si>
  <si>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</si>
  <si>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</si>
  <si>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</si>
  <si>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</si>
  <si>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</si>
  <si>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</si>
  <si>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</si>
  <si>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</si>
  <si>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</si>
  <si>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</si>
  <si>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</si>
  <si>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</si>
  <si>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</si>
  <si>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</si>
  <si>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</si>
  <si>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</si>
  <si>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</si>
  <si>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</si>
  <si>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</si>
  <si>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</si>
  <si>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</si>
  <si>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</si>
  <si>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</si>
  <si>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</si>
  <si>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</si>
  <si>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</si>
  <si>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</si>
  <si>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</si>
  <si>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</si>
  <si>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</si>
  <si>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</si>
  <si>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</si>
  <si>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</si>
  <si>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</si>
  <si>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</si>
  <si>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</si>
  <si>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</si>
  <si>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</si>
  <si>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</si>
  <si>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</si>
  <si>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</si>
  <si>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</si>
  <si>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</si>
  <si>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</si>
  <si>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</si>
  <si>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</si>
  <si>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</si>
  <si>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</si>
  <si>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</si>
  <si>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</si>
  <si>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</si>
  <si>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</si>
  <si>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</si>
  <si>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</si>
  <si>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</si>
  <si>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</si>
  <si>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</si>
  <si>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</si>
  <si>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</si>
  <si>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</si>
  <si>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</si>
  <si>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</si>
  <si>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</si>
  <si>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</si>
  <si>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</si>
  <si>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</si>
  <si>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</si>
  <si>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</si>
  <si>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</si>
  <si>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</si>
  <si>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</si>
  <si>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</si>
  <si>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</si>
  <si>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</si>
  <si>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</si>
  <si>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</si>
  <si>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</si>
  <si>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</si>
  <si>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</si>
  <si>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</si>
  <si>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</si>
  <si>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</si>
  <si>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</si>
  <si>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</si>
  <si>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</si>
  <si>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</si>
  <si>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</si>
  <si>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</si>
  <si>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</si>
  <si>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</si>
  <si>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</si>
  <si>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</si>
  <si>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</si>
  <si>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</si>
  <si>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</si>
  <si>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</si>
  <si>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</si>
  <si>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</si>
  <si>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</si>
  <si>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</si>
  <si>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</si>
  <si>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</si>
  <si>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</si>
  <si>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</si>
  <si>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</si>
  <si>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</si>
  <si>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</si>
  <si>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</si>
  <si>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</si>
  <si>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</si>
  <si>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</si>
  <si>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</si>
  <si>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</si>
  <si>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</si>
  <si>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</si>
  <si>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</si>
  <si>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</si>
  <si>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</si>
  <si>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</si>
  <si>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</si>
  <si>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</si>
  <si>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</si>
  <si>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</si>
  <si>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</si>
  <si>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</si>
  <si>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</si>
  <si>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</si>
  <si>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</si>
  <si>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</si>
  <si>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</si>
  <si>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</si>
  <si>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</si>
  <si>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</si>
  <si>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</si>
  <si>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</si>
  <si>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</si>
  <si>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</si>
  <si>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</si>
  <si>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</si>
  <si>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</si>
  <si>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</si>
  <si>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</si>
  <si>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</si>
  <si>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</si>
  <si>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</si>
  <si>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</si>
  <si>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</si>
  <si>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</si>
  <si>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</si>
  <si>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</si>
  <si>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</si>
  <si>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</si>
  <si>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</si>
  <si>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</si>
  <si>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</si>
  <si>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</si>
  <si>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</si>
  <si>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</si>
  <si>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</si>
  <si>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</si>
  <si>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</si>
  <si>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</si>
  <si>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</si>
  <si>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</si>
  <si>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</si>
  <si>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</si>
  <si>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</si>
  <si>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</si>
  <si>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</si>
  <si>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</si>
  <si>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</si>
  <si>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</si>
  <si>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</si>
  <si>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</si>
  <si>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</si>
  <si>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</si>
  <si>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</si>
  <si>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</si>
  <si>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</si>
  <si>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</si>
  <si>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</si>
  <si>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</si>
  <si>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</si>
  <si>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</si>
  <si>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</si>
  <si>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</si>
  <si>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</si>
  <si>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</si>
  <si>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</si>
  <si>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</si>
  <si>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</si>
  <si>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</si>
  <si>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</si>
  <si>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</si>
  <si>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</si>
  <si>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</si>
  <si>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</si>
  <si>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</si>
  <si>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</si>
  <si>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</si>
  <si>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</si>
  <si>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</si>
  <si>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</si>
  <si>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</si>
  <si>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</si>
  <si>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</si>
  <si>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</si>
  <si>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</si>
  <si>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</si>
  <si>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</si>
  <si>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</si>
  <si>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</si>
  <si>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</si>
  <si>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</si>
  <si>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</si>
  <si>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</si>
  <si>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</si>
  <si>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</si>
  <si>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</si>
  <si>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</si>
  <si>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</si>
  <si>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</si>
  <si>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</si>
  <si>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</si>
  <si>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</si>
  <si>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</si>
  <si>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</si>
  <si>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</si>
  <si>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</si>
  <si>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</si>
  <si>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</si>
  <si>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</si>
  <si>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</si>
  <si>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</si>
  <si>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</si>
  <si>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</si>
  <si>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</si>
  <si>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</si>
  <si>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</si>
  <si>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</si>
  <si>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</si>
  <si>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</si>
  <si>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</si>
  <si>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</si>
  <si>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</si>
  <si>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</si>
  <si>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</si>
  <si>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</si>
  <si>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</si>
  <si>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</si>
  <si>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</si>
  <si>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</si>
  <si>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</si>
  <si>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</si>
  <si>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</si>
  <si>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</si>
  <si>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</si>
  <si>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</si>
  <si>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</si>
  <si>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</si>
  <si>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</si>
  <si>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</si>
  <si>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</si>
  <si>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</si>
  <si>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</si>
  <si>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</si>
  <si>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</si>
  <si>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</si>
  <si>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</si>
  <si>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</si>
  <si>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</si>
  <si>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</si>
  <si>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</si>
  <si>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</si>
  <si>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</si>
  <si>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</si>
  <si>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</si>
  <si>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</si>
  <si>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</si>
  <si>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</si>
  <si>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</si>
  <si>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</si>
  <si>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</si>
  <si>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</si>
  <si>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</si>
  <si>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</si>
  <si>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</si>
  <si>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</si>
  <si>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</si>
  <si>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</si>
  <si>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</si>
  <si>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</si>
  <si>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</si>
  <si>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</si>
  <si>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</si>
  <si>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</si>
  <si>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</si>
  <si>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</si>
  <si>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</si>
  <si>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</si>
  <si>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</si>
  <si>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</si>
  <si>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</si>
  <si>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</si>
  <si>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</si>
  <si>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</si>
  <si>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</si>
  <si>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</si>
  <si>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</si>
  <si>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</si>
  <si>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</si>
  <si>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</si>
  <si>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</si>
  <si>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</si>
  <si>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</si>
  <si>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</si>
  <si>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</si>
  <si>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</si>
  <si>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</si>
  <si>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</si>
  <si>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</si>
  <si>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</si>
  <si>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</si>
  <si>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</si>
  <si>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</si>
  <si>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</si>
  <si>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</si>
  <si>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</si>
  <si>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</si>
  <si>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</si>
  <si>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</si>
  <si>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</si>
  <si>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</si>
  <si>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</si>
  <si>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</si>
  <si>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</si>
  <si>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</si>
  <si>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</si>
  <si>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</si>
  <si>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</si>
  <si>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</si>
  <si>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</si>
  <si>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</si>
  <si>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</si>
  <si>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</si>
  <si>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</si>
  <si>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</si>
  <si>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</si>
  <si>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</si>
  <si>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</si>
  <si>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</si>
  <si>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</si>
  <si>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</si>
  <si>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</si>
  <si>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</si>
  <si>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</si>
  <si>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</si>
  <si>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</si>
  <si>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</si>
  <si>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</si>
  <si>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</si>
  <si>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</si>
  <si>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</si>
  <si>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</si>
  <si>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</si>
  <si>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</si>
  <si>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</si>
  <si>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</si>
  <si>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</si>
  <si>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</si>
  <si>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</si>
  <si>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</si>
  <si>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</si>
  <si>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</si>
  <si>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</si>
  <si>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</si>
  <si>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</si>
  <si>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</si>
  <si>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</si>
  <si>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</si>
  <si>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</si>
  <si>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</si>
  <si>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</si>
  <si>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</si>
  <si>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</si>
  <si>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</si>
  <si>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</si>
  <si>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</si>
  <si>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</si>
  <si>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</si>
  <si>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</si>
  <si>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</si>
  <si>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</si>
  <si>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</si>
  <si>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</si>
  <si>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</si>
  <si>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</si>
  <si>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</si>
  <si>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</si>
  <si>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</si>
  <si>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</si>
  <si>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</si>
  <si>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</si>
  <si>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</si>
  <si>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</si>
  <si>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</si>
  <si>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</si>
  <si>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</si>
  <si>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</si>
  <si>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</si>
  <si>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</si>
  <si>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</si>
  <si>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</si>
  <si>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</si>
  <si>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</si>
  <si>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</si>
  <si>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</si>
  <si>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</si>
  <si>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</si>
  <si>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</si>
  <si>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</si>
  <si>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</si>
  <si>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</si>
  <si>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</si>
  <si>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</si>
  <si>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</si>
  <si>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</si>
  <si>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</si>
  <si>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</si>
  <si>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</si>
  <si>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</si>
  <si>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</si>
  <si>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</si>
  <si>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</si>
  <si>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</si>
  <si>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</si>
  <si>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</si>
  <si>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</si>
  <si>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</si>
  <si>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</si>
  <si>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</si>
  <si>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</si>
  <si>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</si>
  <si>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</si>
  <si>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</si>
  <si>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</si>
  <si>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</si>
  <si>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</si>
  <si>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</si>
  <si>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</si>
  <si>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</si>
  <si>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</si>
  <si>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</si>
  <si>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</si>
  <si>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</si>
  <si>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</si>
  <si>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</si>
  <si>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</si>
  <si>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</si>
  <si>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</si>
  <si>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</si>
  <si>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</si>
  <si>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</si>
  <si>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</si>
  <si>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</si>
  <si>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</si>
  <si>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</si>
  <si>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</si>
  <si>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</si>
  <si>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</si>
  <si>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</si>
  <si>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</si>
  <si>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</si>
  <si>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</si>
  <si>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</si>
  <si>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</si>
  <si>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</si>
  <si>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</si>
  <si>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</si>
  <si>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</si>
  <si>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</si>
  <si>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</si>
  <si>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</si>
  <si>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</si>
  <si>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</si>
  <si>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</si>
  <si>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</si>
  <si>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</si>
  <si>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</si>
  <si>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</si>
  <si>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</si>
  <si>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</si>
  <si>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</si>
  <si>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</si>
  <si>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</si>
  <si>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</si>
  <si>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</si>
  <si>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</si>
  <si>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</si>
  <si>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</si>
  <si>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</si>
  <si>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</si>
  <si>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</si>
  <si>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</si>
  <si>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</si>
  <si>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</si>
  <si>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</si>
  <si>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</si>
  <si>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</si>
  <si>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</si>
  <si>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</si>
  <si>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</si>
  <si>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</si>
  <si>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</si>
  <si>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</si>
  <si>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</si>
  <si>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</si>
  <si>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</si>
  <si>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</si>
  <si>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</si>
  <si>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</si>
  <si>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</si>
  <si>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</si>
  <si>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</si>
  <si>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</si>
  <si>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</si>
  <si>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</si>
  <si>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</si>
  <si>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</si>
  <si>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</si>
  <si>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</si>
  <si>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</si>
  <si>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</si>
  <si>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</si>
  <si>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</si>
  <si>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</si>
  <si>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</si>
  <si>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</si>
  <si>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</si>
  <si>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</si>
  <si>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</si>
  <si>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</si>
  <si>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</si>
  <si>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</si>
  <si>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</si>
  <si>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</si>
  <si>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</si>
  <si>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</si>
  <si>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</si>
  <si>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</si>
  <si>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</si>
  <si>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</si>
  <si>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</si>
  <si>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</si>
  <si>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</si>
  <si>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</si>
  <si>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</si>
  <si>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</si>
  <si>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</si>
  <si>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</si>
  <si>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</si>
  <si>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</si>
  <si>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</si>
  <si>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</si>
  <si>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</si>
  <si>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</si>
  <si>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</si>
  <si>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</si>
  <si>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</si>
  <si>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</si>
  <si>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</si>
  <si>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</si>
  <si>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</si>
  <si>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</si>
  <si>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</si>
  <si>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</si>
  <si>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</si>
  <si>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</si>
  <si>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</si>
  <si>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</si>
  <si>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</si>
  <si>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</si>
  <si>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</si>
  <si>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</si>
  <si>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</si>
  <si>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</si>
  <si>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</si>
  <si>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</si>
  <si>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</si>
  <si>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</si>
  <si>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</si>
  <si>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</si>
  <si>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</si>
  <si>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</si>
  <si>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</si>
  <si>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</si>
  <si>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</si>
  <si>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</si>
  <si>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</si>
  <si>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</si>
  <si>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</si>
  <si>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</si>
  <si>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</si>
  <si>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</si>
  <si>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</si>
  <si>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</si>
  <si>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</si>
  <si>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</si>
  <si>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</si>
  <si>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</si>
  <si>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</si>
  <si>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</si>
  <si>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</si>
  <si>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</si>
  <si>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</si>
  <si>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</si>
  <si>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</si>
  <si>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</si>
  <si>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</si>
  <si>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</si>
  <si>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</si>
  <si>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</si>
  <si>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</si>
  <si>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</si>
  <si>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</si>
  <si>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</si>
  <si>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</si>
  <si>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</si>
  <si>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</si>
  <si>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</si>
  <si>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</si>
  <si>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</si>
  <si>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</si>
  <si>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</si>
  <si>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</si>
  <si>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</si>
  <si>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</si>
  <si>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</si>
  <si>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</si>
  <si>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</si>
  <si>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</si>
  <si>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</si>
  <si>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</si>
  <si>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</si>
  <si>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</si>
  <si>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</si>
  <si>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</si>
  <si>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</si>
  <si>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</si>
  <si>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</si>
  <si>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</si>
  <si>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</si>
  <si>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</si>
  <si>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</si>
  <si>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</si>
  <si>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</si>
  <si>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</si>
  <si>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</si>
  <si>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</si>
  <si>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</si>
  <si>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</si>
  <si>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</si>
  <si>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</si>
  <si>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</si>
  <si>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</si>
  <si>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</si>
  <si>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</si>
  <si>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</si>
  <si>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</si>
  <si>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</si>
  <si>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</si>
  <si>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</si>
  <si>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</si>
  <si>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</si>
  <si>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</si>
  <si>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</si>
  <si>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</si>
  <si>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</si>
  <si>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</si>
  <si>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</si>
  <si>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</si>
  <si>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</si>
  <si>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</si>
  <si>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</si>
  <si>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</si>
  <si>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</si>
  <si>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</si>
  <si>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</si>
  <si>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</si>
  <si>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</si>
  <si>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</si>
  <si>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</si>
  <si>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</si>
  <si>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</si>
  <si>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</si>
  <si>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</si>
  <si>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</si>
  <si>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</si>
  <si>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</si>
  <si>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</si>
  <si>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</si>
  <si>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</si>
  <si>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</si>
  <si>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</si>
  <si>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</si>
  <si>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</si>
  <si>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</si>
  <si>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</si>
  <si>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</si>
  <si>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</si>
  <si>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</si>
  <si>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</si>
  <si>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</si>
  <si>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</si>
  <si>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</si>
  <si>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</si>
  <si>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</si>
  <si>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</si>
  <si>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</si>
  <si>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</si>
  <si>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</si>
  <si>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</si>
  <si>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</si>
  <si>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</si>
  <si>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</si>
  <si>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</si>
  <si>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</si>
  <si>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</si>
  <si>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</si>
  <si>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</si>
  <si>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</si>
  <si>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</si>
  <si>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</si>
  <si>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</si>
  <si>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</si>
  <si>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</si>
  <si>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</si>
  <si>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</si>
  <si>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</si>
  <si>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</si>
  <si>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</si>
  <si>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</si>
  <si>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</si>
  <si>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</si>
  <si>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</si>
  <si>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</si>
  <si>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</si>
  <si>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</si>
  <si>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</si>
  <si>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</si>
  <si>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</si>
  <si>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</si>
  <si>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</si>
  <si>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</si>
  <si>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</si>
  <si>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</si>
  <si>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</si>
  <si>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</si>
  <si>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</si>
  <si>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</si>
  <si>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</si>
  <si>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</si>
  <si>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</si>
  <si>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</si>
  <si>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</si>
  <si>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</si>
  <si>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</si>
  <si>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</si>
  <si>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</si>
  <si>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</si>
  <si>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</si>
  <si>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</si>
  <si>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</si>
  <si>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</si>
  <si>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</si>
  <si>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</si>
  <si>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</si>
  <si>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</si>
  <si>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</si>
  <si>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</si>
  <si>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</si>
  <si>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</si>
  <si>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</si>
  <si>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</si>
  <si>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</si>
  <si>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</si>
  <si>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</si>
  <si>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</si>
  <si>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</si>
  <si>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</si>
  <si>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</si>
  <si>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</si>
  <si>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</si>
  <si>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</si>
  <si>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</si>
  <si>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</si>
  <si>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</si>
  <si>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</si>
  <si>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</si>
  <si>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</si>
  <si>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</si>
  <si>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</si>
  <si>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</si>
  <si>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</si>
  <si>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</si>
  <si>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</si>
  <si>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</si>
  <si>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</si>
  <si>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</si>
  <si>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</si>
  <si>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</si>
  <si>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</si>
  <si>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</si>
  <si>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</si>
  <si>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</si>
  <si>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</si>
  <si>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</si>
  <si>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</si>
  <si>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</si>
  <si>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</si>
  <si>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</si>
  <si>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</si>
  <si>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</si>
  <si>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</si>
  <si>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</si>
  <si>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</si>
  <si>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</si>
  <si>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</si>
  <si>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</si>
  <si>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</si>
  <si>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</si>
  <si>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</si>
  <si>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</si>
  <si>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</si>
  <si>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</si>
  <si>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</si>
  <si>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</si>
  <si>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</si>
  <si>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</si>
  <si>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</si>
  <si>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</si>
  <si>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</si>
  <si>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</si>
  <si>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</si>
  <si>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</si>
  <si>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</si>
  <si>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</si>
  <si>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</si>
  <si>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</si>
  <si>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</si>
  <si>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</si>
  <si>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</si>
  <si>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</si>
  <si>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</si>
  <si>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</si>
  <si>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</si>
  <si>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</si>
  <si>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</si>
  <si>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</si>
  <si>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</si>
  <si>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</si>
  <si>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</si>
  <si>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</si>
  <si>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</si>
  <si>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</si>
  <si>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</si>
  <si>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</si>
  <si>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</si>
  <si>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</si>
  <si>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</si>
  <si>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</si>
  <si>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</si>
  <si>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</si>
  <si>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</si>
  <si>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</si>
  <si>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</si>
  <si>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</si>
  <si>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</si>
  <si>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</si>
  <si>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</si>
  <si>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</si>
  <si>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</si>
  <si>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</si>
  <si>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</si>
  <si>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</si>
  <si>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</si>
  <si>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</si>
  <si>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</si>
  <si>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</si>
  <si>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</si>
  <si>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</si>
  <si>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</si>
  <si>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</si>
  <si>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</si>
  <si>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</si>
  <si>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</si>
  <si>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</si>
  <si>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</si>
  <si>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</si>
  <si>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</si>
  <si>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</si>
  <si>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</si>
  <si>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</si>
  <si>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</si>
  <si>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</si>
  <si>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</si>
  <si>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</si>
  <si>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</si>
  <si>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</si>
  <si>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</si>
  <si>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</si>
  <si>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</si>
  <si>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</si>
  <si>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</si>
  <si>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</si>
  <si>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</si>
  <si>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</si>
  <si>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</si>
  <si>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</si>
  <si>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</si>
  <si>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</si>
  <si>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</si>
  <si>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</si>
  <si>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</si>
  <si>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</si>
  <si>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</si>
  <si>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</si>
  <si>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</si>
  <si>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</si>
  <si>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</si>
  <si>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</si>
  <si>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</si>
  <si>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</si>
  <si>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</si>
  <si>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</si>
  <si>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</si>
  <si>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</si>
  <si>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</si>
  <si>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</si>
  <si>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</si>
  <si>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</si>
  <si>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</si>
  <si>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</si>
  <si>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</si>
  <si>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</si>
  <si>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</si>
  <si>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</si>
  <si>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</si>
  <si>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</si>
  <si>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</si>
  <si>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</si>
  <si>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</si>
  <si>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</si>
  <si>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</si>
  <si>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</si>
  <si>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</si>
  <si>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</si>
  <si>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</si>
  <si>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</si>
  <si>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</si>
  <si>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</si>
  <si>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</si>
  <si>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</si>
  <si>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</si>
  <si>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</si>
  <si>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</si>
  <si>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</si>
  <si>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</si>
  <si>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</si>
  <si>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</si>
  <si>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</si>
  <si>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</si>
  <si>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</si>
  <si>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</si>
  <si>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</si>
  <si>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</si>
  <si>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</si>
  <si>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</si>
  <si>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</si>
  <si>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</si>
  <si>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</si>
  <si>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</si>
  <si>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</si>
  <si>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</si>
  <si>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</si>
  <si>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</si>
  <si>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</si>
  <si>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</si>
  <si>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</si>
  <si>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</si>
  <si>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</si>
  <si>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</si>
  <si>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</si>
  <si>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</si>
  <si>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</si>
  <si>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</si>
  <si>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</si>
  <si>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</si>
  <si>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</si>
  <si>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</si>
  <si>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</si>
  <si>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</si>
  <si>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</si>
  <si>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</si>
  <si>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</si>
  <si>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</si>
  <si>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</si>
  <si>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</si>
  <si>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</si>
  <si>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</si>
  <si>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</si>
  <si>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</si>
  <si>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</si>
  <si>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</si>
  <si>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</si>
  <si>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</si>
  <si>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</si>
  <si>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</si>
  <si>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</si>
  <si>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</si>
  <si>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</si>
  <si>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</si>
  <si>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</si>
  <si>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</si>
  <si>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</si>
  <si>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</si>
  <si>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</si>
  <si>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</si>
  <si>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</si>
  <si>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</si>
  <si>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</si>
  <si>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</si>
  <si>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</si>
  <si>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</si>
  <si>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</si>
  <si>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</si>
  <si>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</si>
  <si>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</si>
  <si>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</si>
  <si>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</si>
  <si>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</si>
  <si>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</si>
  <si>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</si>
  <si>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</si>
  <si>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</si>
  <si>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</si>
  <si>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</si>
  <si>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</si>
  <si>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</si>
  <si>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</si>
  <si>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</si>
  <si>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</si>
  <si>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</si>
  <si>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</si>
  <si>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</si>
  <si>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</si>
  <si>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</si>
  <si>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</si>
  <si>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</si>
  <si>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</si>
  <si>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</si>
  <si>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</si>
  <si>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</si>
  <si>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</si>
  <si>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</si>
  <si>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</si>
  <si>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</si>
  <si>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</si>
  <si>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</si>
  <si>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</si>
  <si>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</si>
  <si>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</si>
  <si>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</si>
  <si>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</si>
  <si>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</si>
  <si>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</si>
  <si>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</si>
  <si>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</si>
  <si>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</si>
  <si>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</si>
  <si>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</si>
  <si>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</si>
  <si>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</si>
  <si>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</si>
  <si>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</si>
  <si>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</si>
  <si>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</si>
  <si>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</si>
  <si>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</si>
  <si>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</si>
  <si>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</si>
  <si>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</si>
  <si>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</si>
  <si>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</si>
  <si>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</si>
  <si>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</si>
  <si>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</si>
  <si>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</si>
  <si>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</si>
  <si>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</si>
  <si>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</si>
  <si>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</si>
  <si>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</si>
  <si>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</si>
  <si>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</si>
  <si>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</si>
  <si>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</si>
  <si>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</si>
  <si>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</si>
  <si>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</si>
  <si>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</si>
  <si>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</si>
  <si>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</si>
  <si>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</si>
  <si>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</si>
  <si>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</si>
  <si>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</si>
  <si>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</si>
  <si>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</si>
  <si>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</si>
  <si>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</si>
  <si>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</si>
  <si>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</si>
  <si>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</si>
  <si>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</si>
  <si>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</si>
  <si>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</si>
  <si>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</si>
  <si>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</si>
  <si>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</si>
  <si>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</si>
  <si>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</si>
  <si>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</si>
  <si>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</si>
  <si>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</si>
  <si>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</si>
  <si>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</si>
  <si>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</si>
  <si>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</si>
  <si>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</si>
  <si>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</si>
  <si>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</si>
  <si>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</si>
  <si>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</si>
  <si>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</si>
  <si>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</si>
  <si>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</si>
  <si>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</si>
  <si>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</si>
  <si>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</si>
  <si>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</si>
  <si>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</si>
  <si>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</si>
  <si>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</si>
  <si>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</si>
  <si>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</si>
  <si>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</si>
  <si>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</si>
  <si>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</si>
  <si>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</si>
  <si>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</si>
  <si>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</si>
  <si>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</si>
  <si>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</si>
  <si>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</si>
  <si>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</si>
  <si>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</si>
  <si>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</si>
  <si>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</si>
  <si>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</si>
  <si>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</si>
  <si>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</si>
  <si>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</si>
  <si>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</si>
  <si>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</si>
  <si>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</si>
  <si>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</si>
  <si>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</si>
  <si>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</si>
  <si>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</si>
  <si>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</si>
  <si>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</si>
  <si>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</si>
  <si>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</si>
  <si>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</si>
  <si>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</si>
  <si>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</si>
  <si>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</si>
  <si>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</si>
  <si>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</si>
  <si>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</si>
  <si>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</si>
  <si>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</si>
  <si>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</si>
  <si>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</si>
  <si>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</si>
  <si>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</si>
  <si>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</si>
  <si>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</si>
  <si>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</si>
  <si>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</si>
  <si>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</si>
  <si>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</si>
  <si>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</si>
  <si>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</si>
  <si>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</si>
  <si>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</si>
  <si>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</si>
  <si>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</si>
  <si>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</si>
  <si>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</si>
  <si>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</si>
  <si>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</si>
  <si>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</si>
  <si>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</si>
  <si>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</si>
  <si>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</si>
  <si>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</si>
  <si>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</si>
  <si>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</si>
  <si>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</si>
  <si>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</si>
  <si>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</si>
  <si>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</si>
  <si>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</si>
  <si>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</si>
  <si>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</si>
  <si>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</si>
  <si>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</si>
  <si>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</si>
  <si>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</si>
  <si>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</si>
  <si>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</si>
  <si>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</si>
  <si>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</si>
  <si>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</si>
  <si>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</si>
  <si>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</si>
  <si>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</si>
  <si>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</si>
  <si>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</si>
  <si>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</si>
  <si>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</si>
  <si>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</si>
  <si>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</si>
  <si>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</si>
  <si>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</si>
  <si>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</si>
  <si>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</si>
  <si>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</si>
  <si>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</si>
  <si>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</si>
  <si>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</si>
  <si>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</si>
  <si>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</si>
  <si>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</si>
  <si>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</si>
  <si>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</si>
  <si>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</si>
  <si>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</si>
  <si>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</si>
  <si>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</si>
  <si>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</si>
  <si>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</si>
  <si>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</si>
  <si>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</si>
  <si>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</si>
  <si>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</si>
  <si>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</si>
  <si>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</si>
  <si>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</si>
  <si>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</si>
  <si>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</si>
  <si>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</si>
  <si>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</si>
  <si>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</si>
  <si>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</si>
  <si>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</si>
  <si>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</si>
  <si>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</si>
  <si>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</si>
  <si>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</si>
  <si>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</si>
  <si>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</si>
  <si>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</si>
  <si>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</si>
  <si>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</si>
  <si>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</si>
  <si>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</si>
  <si>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</si>
  <si>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</si>
  <si>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</si>
  <si>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</si>
  <si>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</si>
  <si>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</si>
  <si>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</si>
  <si>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</si>
  <si>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</si>
  <si>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</si>
  <si>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</si>
  <si>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</si>
  <si>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</si>
  <si>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</si>
  <si>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</si>
  <si>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</si>
  <si>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</si>
  <si>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</si>
  <si>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</si>
  <si>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</si>
  <si>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</si>
  <si>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</si>
  <si>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</si>
  <si>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</si>
  <si>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</si>
  <si>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</si>
  <si>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</si>
  <si>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</si>
  <si>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</si>
  <si>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</si>
  <si>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</si>
  <si>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</si>
  <si>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</si>
  <si>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</si>
  <si>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</si>
  <si>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</si>
  <si>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</si>
  <si>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</si>
  <si>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</si>
  <si>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</si>
  <si>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</si>
  <si>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</si>
  <si>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</si>
  <si>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</si>
  <si>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</si>
  <si>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</si>
  <si>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</si>
  <si>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</si>
  <si>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</si>
  <si>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</si>
  <si>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</si>
  <si>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</si>
  <si>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</si>
  <si>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</si>
  <si>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</si>
  <si>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</si>
  <si>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</si>
  <si>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</si>
  <si>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</si>
  <si>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</si>
  <si>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</si>
  <si>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</si>
  <si>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</si>
  <si>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</si>
  <si>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</si>
  <si>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</si>
  <si>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</si>
  <si>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</si>
  <si>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</si>
  <si>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</si>
  <si>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</si>
  <si>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</si>
  <si>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</si>
  <si>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</si>
  <si>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</si>
  <si>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</si>
  <si>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</si>
  <si>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</si>
  <si>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</si>
  <si>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</si>
  <si>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</si>
  <si>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</si>
  <si>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</si>
  <si>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</si>
  <si>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</si>
  <si>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</si>
  <si>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</si>
  <si>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</si>
  <si>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</si>
  <si>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</si>
  <si>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</si>
  <si>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</si>
  <si>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</si>
  <si>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</si>
  <si>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</si>
  <si>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</si>
  <si>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</si>
  <si>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</si>
  <si>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</si>
  <si>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</si>
  <si>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</si>
  <si>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</si>
  <si>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</si>
  <si>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</si>
  <si>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</si>
  <si>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</si>
  <si>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</si>
  <si>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</si>
  <si>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</si>
  <si>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</si>
  <si>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</si>
  <si>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</si>
  <si>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</si>
  <si>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</si>
  <si>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</si>
  <si>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</si>
  <si>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</si>
  <si>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</si>
  <si>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</si>
  <si>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</si>
  <si>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</si>
  <si>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</si>
  <si>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</si>
  <si>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</si>
  <si>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</si>
  <si>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</si>
  <si>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</si>
  <si>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</si>
  <si>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</si>
  <si>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</si>
  <si>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</si>
  <si>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</si>
  <si>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</si>
  <si>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</si>
  <si>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</si>
  <si>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</si>
  <si>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</si>
  <si>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</si>
  <si>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</si>
  <si>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</si>
  <si>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</si>
  <si>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</si>
  <si>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</si>
  <si>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</si>
  <si>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</si>
  <si>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</si>
  <si>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</si>
  <si>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</si>
  <si>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</si>
  <si>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</si>
  <si>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</si>
  <si>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</si>
  <si>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</si>
  <si>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</si>
  <si>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</si>
  <si>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</si>
  <si>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</si>
  <si>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</si>
  <si>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</si>
  <si>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</si>
  <si>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</si>
  <si>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</si>
  <si>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</si>
  <si>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</si>
  <si>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</si>
  <si>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</si>
  <si>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</si>
  <si>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</si>
  <si>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</si>
  <si>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</si>
  <si>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</si>
  <si>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</si>
  <si>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</si>
  <si>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</si>
  <si>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</si>
  <si>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</si>
  <si>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</si>
  <si>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</si>
  <si>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</si>
  <si>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</si>
  <si>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</si>
  <si>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</si>
  <si>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</si>
  <si>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</si>
  <si>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</si>
  <si>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</si>
  <si>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</si>
  <si>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</si>
  <si>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</si>
  <si>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</si>
  <si>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</si>
  <si>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</si>
  <si>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</si>
  <si>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</si>
  <si>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</si>
  <si>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</si>
  <si>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</si>
  <si>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</si>
  <si>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</si>
  <si>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</si>
  <si>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</si>
  <si>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</si>
  <si>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</si>
  <si>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</si>
  <si>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</si>
  <si>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</si>
  <si>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</si>
  <si>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</si>
  <si>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</si>
  <si>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</si>
  <si>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</si>
  <si>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</si>
  <si>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</si>
  <si>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</si>
  <si>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</si>
  <si>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</si>
  <si>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</si>
  <si>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</si>
  <si>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</si>
  <si>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</si>
  <si>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</si>
  <si>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</si>
  <si>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</si>
  <si>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</si>
  <si>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</si>
  <si>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</si>
  <si>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</si>
  <si>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</si>
  <si>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</si>
  <si>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</si>
  <si>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</si>
  <si>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</si>
  <si>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</si>
  <si>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</si>
  <si>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</si>
  <si>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</si>
  <si>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</si>
  <si>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</si>
  <si>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</si>
  <si>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</si>
  <si>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</si>
  <si>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</si>
  <si>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</si>
  <si>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</si>
  <si>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</si>
  <si>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</si>
  <si>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</si>
  <si>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</si>
  <si>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</si>
  <si>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</si>
  <si>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</si>
  <si>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</si>
  <si>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</si>
  <si>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</si>
  <si>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</si>
  <si>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</si>
  <si>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</si>
  <si>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</si>
  <si>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</si>
  <si>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</si>
  <si>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</si>
  <si>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</si>
  <si>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</si>
  <si>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</si>
  <si>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</si>
  <si>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</si>
  <si>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</si>
  <si>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</si>
  <si>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</si>
  <si>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</si>
  <si>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</si>
  <si>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</si>
  <si>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</si>
  <si>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</si>
  <si>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</si>
  <si>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</si>
  <si>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</si>
  <si>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</si>
  <si>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</si>
  <si>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</si>
  <si>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</si>
  <si>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</si>
  <si>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</si>
  <si>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</si>
  <si>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</si>
  <si>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</si>
  <si>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</si>
  <si>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</si>
  <si>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</si>
  <si>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</si>
  <si>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</si>
  <si>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</si>
  <si>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</si>
  <si>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</si>
  <si>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</si>
  <si>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</si>
  <si>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</si>
  <si>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</si>
  <si>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</si>
  <si>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</si>
  <si>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</si>
  <si>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</si>
  <si>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</si>
  <si>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</si>
  <si>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</si>
  <si>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</si>
  <si>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</si>
  <si>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</si>
  <si>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</si>
  <si>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</si>
  <si>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</si>
  <si>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</si>
  <si>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</si>
  <si>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</si>
  <si>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</si>
  <si>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</si>
  <si>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</si>
  <si>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</si>
  <si>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</si>
  <si>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</si>
  <si>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</si>
  <si>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</si>
  <si>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</si>
  <si>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</si>
  <si>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</si>
  <si>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</si>
  <si>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</si>
  <si>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</si>
  <si>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</si>
  <si>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</si>
  <si>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</si>
  <si>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</si>
  <si>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</si>
  <si>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</si>
  <si>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</si>
  <si>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</si>
  <si>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</si>
  <si>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</si>
  <si>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</si>
  <si>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</si>
  <si>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</si>
  <si>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</si>
  <si>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</si>
  <si>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</si>
  <si>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</si>
  <si>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</si>
  <si>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</si>
  <si>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</si>
  <si>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</si>
  <si>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</si>
  <si>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</si>
  <si>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</si>
  <si>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</si>
  <si>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</si>
  <si>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</si>
  <si>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</si>
  <si>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</si>
  <si>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</si>
  <si>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</si>
  <si>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</si>
  <si>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</si>
  <si>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</si>
  <si>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</si>
  <si>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</si>
  <si>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</si>
  <si>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</si>
  <si>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</si>
  <si>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</si>
  <si>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</si>
  <si>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</si>
  <si>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</si>
  <si>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</si>
  <si>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</si>
  <si>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</si>
  <si>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</si>
  <si>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</si>
  <si>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</si>
  <si>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</si>
  <si>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</si>
  <si>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</si>
  <si>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</si>
  <si>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</si>
  <si>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</si>
  <si>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</si>
  <si>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</si>
  <si>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</si>
  <si>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</si>
  <si>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</si>
  <si>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</si>
  <si>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</si>
  <si>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</si>
  <si>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</si>
  <si>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</si>
  <si>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</si>
  <si>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</si>
  <si>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</si>
  <si>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</si>
  <si>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</si>
  <si>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</si>
  <si>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</si>
  <si>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</si>
  <si>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</si>
  <si>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</si>
  <si>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</si>
  <si>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</si>
  <si>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</si>
  <si>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</si>
  <si>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</si>
  <si>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</si>
  <si>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</si>
  <si>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</si>
  <si>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</si>
  <si>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</si>
  <si>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</si>
  <si>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</si>
  <si>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</si>
  <si>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</si>
  <si>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</si>
  <si>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</si>
  <si>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</si>
  <si>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</si>
  <si>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</si>
  <si>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</si>
  <si>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</si>
  <si>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</si>
  <si>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</si>
  <si>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</si>
  <si>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</si>
  <si>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</si>
  <si>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</si>
  <si>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</si>
  <si>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</si>
  <si>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</si>
  <si>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</si>
  <si>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</si>
  <si>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</si>
  <si>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</si>
  <si>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</si>
  <si>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</si>
  <si>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</si>
  <si>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</si>
  <si>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</si>
  <si>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</si>
  <si>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</si>
  <si>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</si>
  <si>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</si>
  <si>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</si>
  <si>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</si>
  <si>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</si>
  <si>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</si>
  <si>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</si>
  <si>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</si>
  <si>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</si>
  <si>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</si>
  <si>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</si>
  <si>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</si>
  <si>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</si>
  <si>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</si>
  <si>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</si>
  <si>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</si>
  <si>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</si>
  <si>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</si>
  <si>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</si>
  <si>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</si>
  <si>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</si>
  <si>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</si>
  <si>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</si>
  <si>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</si>
  <si>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</si>
  <si>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</si>
  <si>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</si>
  <si>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</si>
  <si>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</si>
  <si>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</si>
  <si>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</si>
  <si>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</si>
  <si>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</si>
  <si>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</si>
  <si>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</si>
  <si>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</si>
  <si>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</si>
  <si>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</si>
  <si>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</si>
  <si>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</si>
  <si>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</si>
  <si>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</si>
  <si>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</si>
  <si>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</si>
  <si>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</si>
  <si>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</si>
  <si>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</si>
  <si>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</si>
  <si>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</si>
  <si>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</si>
  <si>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</si>
  <si>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</si>
  <si>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</si>
  <si>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</si>
  <si>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</si>
  <si>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</si>
  <si>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</si>
  <si>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</si>
  <si>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</si>
  <si>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</si>
  <si>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</si>
  <si>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</si>
  <si>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</si>
  <si>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</si>
  <si>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</si>
  <si>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</si>
  <si>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</si>
  <si>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</si>
  <si>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</si>
  <si>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</si>
  <si>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</si>
  <si>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</si>
  <si>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</si>
  <si>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</si>
  <si>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</si>
  <si>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</si>
  <si>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</si>
  <si>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</si>
  <si>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</si>
  <si>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</si>
  <si>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</si>
  <si>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</si>
  <si>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</si>
  <si>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</si>
  <si>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</si>
  <si>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</si>
  <si>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</si>
  <si>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</si>
  <si>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</si>
  <si>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</si>
  <si>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</si>
  <si>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</si>
  <si>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</si>
  <si>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</si>
  <si>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</si>
  <si>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</si>
  <si>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</si>
  <si>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</si>
  <si>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</si>
  <si>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</si>
  <si>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</si>
  <si>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</si>
  <si>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</si>
  <si>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</si>
  <si>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</si>
  <si>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</si>
  <si>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</si>
  <si>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</si>
  <si>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</si>
  <si>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</si>
  <si>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</si>
  <si>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</si>
  <si>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</si>
  <si>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</si>
  <si>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</si>
  <si>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</si>
  <si>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</si>
  <si>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</si>
  <si>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</si>
  <si>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</si>
  <si>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</si>
  <si>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</si>
  <si>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</si>
  <si>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</si>
  <si>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</si>
  <si>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</si>
  <si>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</si>
  <si>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</si>
  <si>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</si>
  <si>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</si>
  <si>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</si>
  <si>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</si>
  <si>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</si>
  <si>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</si>
  <si>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</si>
  <si>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</si>
  <si>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</si>
  <si>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</si>
  <si>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</si>
  <si>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</si>
  <si>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</si>
  <si>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</si>
  <si>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</si>
  <si>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</si>
  <si>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</si>
  <si>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</si>
  <si>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</si>
  <si>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</si>
  <si>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</si>
  <si>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</si>
  <si>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</si>
  <si>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</si>
  <si>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</si>
  <si>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</si>
  <si>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</si>
  <si>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</si>
  <si>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</si>
  <si>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</si>
  <si>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</si>
  <si>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</si>
  <si>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</si>
  <si>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</si>
  <si>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</si>
  <si>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</si>
  <si>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</si>
  <si>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</si>
  <si>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</si>
  <si>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</si>
  <si>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</si>
  <si>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</si>
  <si>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</si>
  <si>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</si>
  <si>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</si>
  <si>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</si>
  <si>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</si>
  <si>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</si>
  <si>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</si>
  <si>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</si>
  <si>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</si>
  <si>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</si>
  <si>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</si>
  <si>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</si>
  <si>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</si>
  <si>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</si>
  <si>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</si>
  <si>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</si>
  <si>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</si>
  <si>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</si>
  <si>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</si>
  <si>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</si>
  <si>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</si>
  <si>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</si>
  <si>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</si>
  <si>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</si>
  <si>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</si>
  <si>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</si>
  <si>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</si>
  <si>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</si>
  <si>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</si>
  <si>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</si>
  <si>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</si>
  <si>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</si>
  <si>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</si>
  <si>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</si>
  <si>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</si>
  <si>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</si>
  <si>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</si>
  <si>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</si>
  <si>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</si>
  <si>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</si>
  <si>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</si>
  <si>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</si>
  <si>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</si>
  <si>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</si>
  <si>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</si>
  <si>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</si>
  <si>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</si>
  <si>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</si>
  <si>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</si>
  <si>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</si>
  <si>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</si>
  <si>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</si>
  <si>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</si>
  <si>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</si>
  <si>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</si>
  <si>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</si>
  <si>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</si>
  <si>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</si>
  <si>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</si>
  <si>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</si>
  <si>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</si>
  <si>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</si>
  <si>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</si>
  <si>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</si>
  <si>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</si>
  <si>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</si>
  <si>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</si>
  <si>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</si>
  <si>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</si>
  <si>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</si>
  <si>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</si>
  <si>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</si>
  <si>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</si>
  <si>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</si>
  <si>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</si>
  <si>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</si>
  <si>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</si>
  <si>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</si>
  <si>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</si>
  <si>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</si>
  <si>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</si>
  <si>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</si>
  <si>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</si>
  <si>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</si>
  <si>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</si>
  <si>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</si>
  <si>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</si>
  <si>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</si>
  <si>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</si>
  <si>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</si>
  <si>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</si>
  <si>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</si>
  <si>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</si>
  <si>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</si>
  <si>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</si>
  <si>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</si>
  <si>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</si>
  <si>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</si>
  <si>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</si>
  <si>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</si>
  <si>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</si>
  <si>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</si>
  <si>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</si>
  <si>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</si>
  <si>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</si>
  <si>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</si>
  <si>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</si>
  <si>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</si>
  <si>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</si>
  <si>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</si>
  <si>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</si>
  <si>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</si>
  <si>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</si>
  <si>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</si>
  <si>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</si>
  <si>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</si>
  <si>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</si>
  <si>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</si>
  <si>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</si>
  <si>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</si>
  <si>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</si>
  <si>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</si>
  <si>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</si>
  <si>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</si>
  <si>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</si>
  <si>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</si>
  <si>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</si>
  <si>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</si>
  <si>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</si>
  <si>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</si>
  <si>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</si>
  <si>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</si>
  <si>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</si>
  <si>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</si>
  <si>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</si>
  <si>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</si>
  <si>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</si>
  <si>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</si>
  <si>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</si>
  <si>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</si>
  <si>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</si>
  <si>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</si>
  <si>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</si>
  <si>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</si>
  <si>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</si>
  <si>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</si>
  <si>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</si>
  <si>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</si>
  <si>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</si>
  <si>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</si>
  <si>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</si>
  <si>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</si>
  <si>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</si>
  <si>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</si>
  <si>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</si>
  <si>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</si>
  <si>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</si>
  <si>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</si>
  <si>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</si>
  <si>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</si>
  <si>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</si>
  <si>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</si>
  <si>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</si>
  <si>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</si>
  <si>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</si>
  <si>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</si>
  <si>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</si>
  <si>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</si>
  <si>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</si>
  <si>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</si>
  <si>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</si>
  <si>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</si>
  <si>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</si>
  <si>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</si>
  <si>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</si>
  <si>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</si>
  <si>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</si>
  <si>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</si>
  <si>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</si>
  <si>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</si>
  <si>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</si>
  <si>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</si>
  <si>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</si>
  <si>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</si>
  <si>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</si>
  <si>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</si>
  <si>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</si>
  <si>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</si>
  <si>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</si>
  <si>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</si>
  <si>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</si>
  <si>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</si>
  <si>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</si>
  <si>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</si>
  <si>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</si>
  <si>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</si>
  <si>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</si>
  <si>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</si>
  <si>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</si>
  <si>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</si>
  <si>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</si>
  <si>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</si>
  <si>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</si>
  <si>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</si>
  <si>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</si>
  <si>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</si>
  <si>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</si>
  <si>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</si>
  <si>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</si>
  <si>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</si>
  <si>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</si>
  <si>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</si>
  <si>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</si>
  <si>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</si>
  <si>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</si>
  <si>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</si>
  <si>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</si>
  <si>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</si>
  <si>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</si>
  <si>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</si>
  <si>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</si>
  <si>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</si>
  <si>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</si>
  <si>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</si>
  <si>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</si>
  <si>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</si>
  <si>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</si>
  <si>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</si>
  <si>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</si>
  <si>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</si>
  <si>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</si>
  <si>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</si>
  <si>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</si>
  <si>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</si>
  <si>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</si>
  <si>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</si>
  <si>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</si>
  <si>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</si>
  <si>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</si>
  <si>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</si>
  <si>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</si>
  <si>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</si>
  <si>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</si>
  <si>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</si>
  <si>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</si>
  <si>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</si>
  <si>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</si>
  <si>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</si>
  <si>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</si>
  <si>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</si>
  <si>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</si>
  <si>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</si>
  <si>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</si>
  <si>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</si>
  <si>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</si>
  <si>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</si>
  <si>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</si>
  <si>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</si>
  <si>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</si>
  <si>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</si>
  <si>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</si>
  <si>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</si>
  <si>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</si>
  <si>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</si>
  <si>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</si>
  <si>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</si>
  <si>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</si>
  <si>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</si>
  <si>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</si>
  <si>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</si>
  <si>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</si>
  <si>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</si>
  <si>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</si>
  <si>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</si>
  <si>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</si>
  <si>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</si>
  <si>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</si>
  <si>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</si>
  <si>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</si>
  <si>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</si>
  <si>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</si>
  <si>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</si>
  <si>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</si>
  <si>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</si>
  <si>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</si>
  <si>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</si>
  <si>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</si>
  <si>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</si>
  <si>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</si>
  <si>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</si>
  <si>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</si>
  <si>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</si>
  <si>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</si>
  <si>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</si>
  <si>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</si>
  <si>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</si>
  <si>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</si>
  <si>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</si>
  <si>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</si>
  <si>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</si>
  <si>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</si>
  <si>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</si>
  <si>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</si>
  <si>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</si>
  <si>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</si>
  <si>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</si>
  <si>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</si>
  <si>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</si>
  <si>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</si>
  <si>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</si>
  <si>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</si>
  <si>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</si>
  <si>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</si>
  <si>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</si>
  <si>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</si>
  <si>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</si>
  <si>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</si>
  <si>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</si>
  <si>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</si>
  <si>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</si>
  <si>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</si>
  <si>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</si>
  <si>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</si>
  <si>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</si>
  <si>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</si>
  <si>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</si>
  <si>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</si>
  <si>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</si>
  <si>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</si>
  <si>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</si>
  <si>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</si>
  <si>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</si>
  <si>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</si>
  <si>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</si>
  <si>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</si>
  <si>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</si>
  <si>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</si>
  <si>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</si>
  <si>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</si>
  <si>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</si>
  <si>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</si>
  <si>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</si>
  <si>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</si>
  <si>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</si>
  <si>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</si>
  <si>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</si>
  <si>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</si>
  <si>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</si>
  <si>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</si>
  <si>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</si>
  <si>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</si>
  <si>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</si>
  <si>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</si>
  <si>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</si>
  <si>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</si>
  <si>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</si>
  <si>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</si>
  <si>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</si>
  <si>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</si>
  <si>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</si>
  <si>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</si>
  <si>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</si>
  <si>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</si>
  <si>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</si>
  <si>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</si>
  <si>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</si>
  <si>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</si>
  <si>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</si>
  <si>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</si>
  <si>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</si>
  <si>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</si>
  <si>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</si>
  <si>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</si>
  <si>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</si>
  <si>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</si>
  <si>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</si>
  <si>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</si>
  <si>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</si>
  <si>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</si>
  <si>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</si>
  <si>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</si>
  <si>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</si>
  <si>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</si>
  <si>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</si>
  <si>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</si>
  <si>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</si>
  <si>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</si>
  <si>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</si>
  <si>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</si>
  <si>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</si>
  <si>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</si>
  <si>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</si>
  <si>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</si>
  <si>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</si>
  <si>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</si>
  <si>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</si>
  <si>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</si>
  <si>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</si>
  <si>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</si>
  <si>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</si>
  <si>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</si>
  <si>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</si>
  <si>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</si>
  <si>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</si>
  <si>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</si>
  <si>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</si>
  <si>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</si>
  <si>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</si>
  <si>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</si>
  <si>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</si>
  <si>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</si>
  <si>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</si>
  <si>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</si>
  <si>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</si>
  <si>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</si>
  <si>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</si>
  <si>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</si>
  <si>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</si>
  <si>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</si>
  <si>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</si>
  <si>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</si>
  <si>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</si>
  <si>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</si>
  <si>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</si>
  <si>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</si>
  <si>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</si>
  <si>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</si>
  <si>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</si>
  <si>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</si>
  <si>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</si>
  <si>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</si>
  <si>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</si>
  <si>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</si>
  <si>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</si>
  <si>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</si>
  <si>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</si>
  <si>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</si>
  <si>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</si>
  <si>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</si>
  <si>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</si>
  <si>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</si>
  <si>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</si>
  <si>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</si>
  <si>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</si>
  <si>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</si>
  <si>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</si>
  <si>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</si>
  <si>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</si>
  <si>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</si>
  <si>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</si>
  <si>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</si>
  <si>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</si>
  <si>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</si>
  <si>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</si>
  <si>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</si>
  <si>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</si>
  <si>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</si>
  <si>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</si>
  <si>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</si>
  <si>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</si>
  <si>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</si>
  <si>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</si>
  <si>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</si>
  <si>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</si>
  <si>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</si>
  <si>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</si>
  <si>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</si>
  <si>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</si>
  <si>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</si>
  <si>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</si>
  <si>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</si>
  <si>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</si>
  <si>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</si>
  <si>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</si>
  <si>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</si>
  <si>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</si>
  <si>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</si>
  <si>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</si>
  <si>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</si>
  <si>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</si>
  <si>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</si>
  <si>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</si>
  <si>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</si>
  <si>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</si>
  <si>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</si>
  <si>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</si>
  <si>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</si>
  <si>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</si>
  <si>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</si>
  <si>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</si>
  <si>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</si>
  <si>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</si>
  <si>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</si>
  <si>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</si>
  <si>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</si>
  <si>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</si>
  <si>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</si>
  <si>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</si>
  <si>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</si>
  <si>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</si>
  <si>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</si>
  <si>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</si>
  <si>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</si>
  <si>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</si>
  <si>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</si>
  <si>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</si>
  <si>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</si>
  <si>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</si>
  <si>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</si>
  <si>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</si>
  <si>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</si>
  <si>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</si>
  <si>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</si>
  <si>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</si>
  <si>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</si>
  <si>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</si>
  <si>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</si>
  <si>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</si>
  <si>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</si>
  <si>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</si>
  <si>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</si>
  <si>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</si>
  <si>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</si>
  <si>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</si>
  <si>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</si>
  <si>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</si>
  <si>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</si>
  <si>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</si>
  <si>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</si>
  <si>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</si>
  <si>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</si>
  <si>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</si>
  <si>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</si>
  <si>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</si>
  <si>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</si>
  <si>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</si>
  <si>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</si>
  <si>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</si>
  <si>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</si>
  <si>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</si>
  <si>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</si>
  <si>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</si>
  <si>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</si>
  <si>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</si>
  <si>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</si>
  <si>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</si>
  <si>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</si>
  <si>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</si>
  <si>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</si>
  <si>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</si>
  <si>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</si>
  <si>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</si>
  <si>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</si>
  <si>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</si>
  <si>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</si>
  <si>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</si>
  <si>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</si>
  <si>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</si>
  <si>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</si>
  <si>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</si>
  <si>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</si>
  <si>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</si>
  <si>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</si>
  <si>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</si>
  <si>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</si>
  <si>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</si>
  <si>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</si>
  <si>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</si>
  <si>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</si>
  <si>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</si>
  <si>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</si>
  <si>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</si>
  <si>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</si>
  <si>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</si>
  <si>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</si>
  <si>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</si>
  <si>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</si>
  <si>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</si>
  <si>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</si>
  <si>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</si>
  <si>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</si>
  <si>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</si>
  <si>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</si>
  <si>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</si>
  <si>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</si>
  <si>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</si>
  <si>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</si>
  <si>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</si>
  <si>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</si>
  <si>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</si>
  <si>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</si>
  <si>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</si>
  <si>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</si>
  <si>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</si>
  <si>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</si>
  <si>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</si>
  <si>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</si>
  <si>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</si>
  <si>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</si>
  <si>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</si>
  <si>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</si>
  <si>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</si>
  <si>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</si>
  <si>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</si>
  <si>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</si>
  <si>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</si>
  <si>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</si>
  <si>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</si>
  <si>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</si>
  <si>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</si>
  <si>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</si>
  <si>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</si>
  <si>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</si>
  <si>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</si>
  <si>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</si>
  <si>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</si>
  <si>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</si>
  <si>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</si>
  <si>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</si>
  <si>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</si>
  <si>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</si>
  <si>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</si>
  <si>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</si>
  <si>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</si>
  <si>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</si>
  <si>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</si>
  <si>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</si>
  <si>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</si>
  <si>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</si>
  <si>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</si>
  <si>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</si>
  <si>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</si>
  <si>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</si>
  <si>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</si>
  <si>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</si>
  <si>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</si>
  <si>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</si>
  <si>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</si>
  <si>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</si>
  <si>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</si>
  <si>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</si>
  <si>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</si>
  <si>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</si>
  <si>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</si>
  <si>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</si>
  <si>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</si>
  <si>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</si>
  <si>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</si>
  <si>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</si>
  <si>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</si>
  <si>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</si>
  <si>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</si>
  <si>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</si>
  <si>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</si>
  <si>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</si>
  <si>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</si>
  <si>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</si>
  <si>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</si>
  <si>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</si>
  <si>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</si>
  <si>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</si>
  <si>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</si>
  <si>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</si>
  <si>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</si>
  <si>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</si>
  <si>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</si>
  <si>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</si>
  <si>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</si>
  <si>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</si>
  <si>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</si>
  <si>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</si>
  <si>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</si>
  <si>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</si>
  <si>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</si>
  <si>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</si>
  <si>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</si>
  <si>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</si>
  <si>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</si>
  <si>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</si>
  <si>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</si>
  <si>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</si>
  <si>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</si>
  <si>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</si>
  <si>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</si>
  <si>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</si>
  <si>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</si>
  <si>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</si>
  <si>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</si>
  <si>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</si>
  <si>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</si>
  <si>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</si>
  <si>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</si>
  <si>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</si>
  <si>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</si>
  <si>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</si>
  <si>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</si>
  <si>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</si>
  <si>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</si>
  <si>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</si>
  <si>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</si>
  <si>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</si>
  <si>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</si>
  <si>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</si>
  <si>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</si>
  <si>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</si>
  <si>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</si>
  <si>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</si>
  <si>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</si>
  <si>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</si>
  <si>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</si>
  <si>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</si>
  <si>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</si>
  <si>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</si>
  <si>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</si>
  <si>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</si>
  <si>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</si>
  <si>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</si>
  <si>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</si>
  <si>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</si>
  <si>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</si>
  <si>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</si>
  <si>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</si>
  <si>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</si>
  <si>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</si>
  <si>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</si>
  <si>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</si>
  <si>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</si>
  <si>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</si>
  <si>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</si>
  <si>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</si>
  <si>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</si>
  <si>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</si>
  <si>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</si>
  <si>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</si>
  <si>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</si>
  <si>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</si>
  <si>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</si>
  <si>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</si>
  <si>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</si>
  <si>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</si>
  <si>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</si>
  <si>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</si>
  <si>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</si>
  <si>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</si>
  <si>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</si>
  <si>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</si>
  <si>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</si>
  <si>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</si>
  <si>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</si>
  <si>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</si>
  <si>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</si>
  <si>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</si>
  <si>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</si>
  <si>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</si>
  <si>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</si>
  <si>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</si>
  <si>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</si>
  <si>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</si>
  <si>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</si>
  <si>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</si>
  <si>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</si>
  <si>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</si>
  <si>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</si>
  <si>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</si>
  <si>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</si>
  <si>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</si>
  <si>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</si>
  <si>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</si>
  <si>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</si>
  <si>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</si>
  <si>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</si>
  <si>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</si>
  <si>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</si>
  <si>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</si>
  <si>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</si>
  <si>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</si>
  <si>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</si>
  <si>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</si>
  <si>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</si>
  <si>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</si>
  <si>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</si>
  <si>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</si>
  <si>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</si>
  <si>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</si>
  <si>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</si>
  <si>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</si>
  <si>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</si>
  <si>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</si>
  <si>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</si>
  <si>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</si>
  <si>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</si>
  <si>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</si>
  <si>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</si>
  <si>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</si>
  <si>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</si>
  <si>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</si>
  <si>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</si>
  <si>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</si>
  <si>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</si>
  <si>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</si>
  <si>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</si>
  <si>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</si>
  <si>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</si>
  <si>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</si>
  <si>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</si>
  <si>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</si>
  <si>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</si>
  <si>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</si>
  <si>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</si>
  <si>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</si>
  <si>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</si>
  <si>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</si>
  <si>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</si>
  <si>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</si>
  <si>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</si>
  <si>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</si>
  <si>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</si>
  <si>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</si>
  <si>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</si>
  <si>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</si>
  <si>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</si>
  <si>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</si>
  <si>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</si>
  <si>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</si>
  <si>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</si>
  <si>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</si>
  <si>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</si>
  <si>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</si>
  <si>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</si>
  <si>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</si>
  <si>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</si>
  <si>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</si>
  <si>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</si>
  <si>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</si>
  <si>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</si>
  <si>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</si>
  <si>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</si>
  <si>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</si>
  <si>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</si>
  <si>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</si>
  <si>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</si>
  <si>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</si>
  <si>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</si>
  <si>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</si>
  <si>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</si>
  <si>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</si>
  <si>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</si>
  <si>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</si>
  <si>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</si>
  <si>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</si>
  <si>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</si>
  <si>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</si>
  <si>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</si>
  <si>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</si>
  <si>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</si>
  <si>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</si>
  <si>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</si>
  <si>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</si>
  <si>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</si>
  <si>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</si>
  <si>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</si>
  <si>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</si>
  <si>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</si>
  <si>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</si>
  <si>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</si>
  <si>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</si>
  <si>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</si>
  <si>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</si>
  <si>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</si>
  <si>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</si>
  <si>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</si>
  <si>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</si>
  <si>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</si>
  <si>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</si>
  <si>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</si>
  <si>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</si>
  <si>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</si>
  <si>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</si>
  <si>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</si>
  <si>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</si>
  <si>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</si>
  <si>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</si>
  <si>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</si>
  <si>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</si>
  <si>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</si>
  <si>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</si>
  <si>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</si>
  <si>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</si>
  <si>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</si>
  <si>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</si>
  <si>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</si>
  <si>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</si>
  <si>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</si>
  <si>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</si>
  <si>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</si>
  <si>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</si>
  <si>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</si>
  <si>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</si>
  <si>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</si>
  <si>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</si>
  <si>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</si>
  <si>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</si>
  <si>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</si>
  <si>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</si>
  <si>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</si>
  <si>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</si>
  <si>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</si>
  <si>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</si>
  <si>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</si>
  <si>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</si>
  <si>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</si>
  <si>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</si>
  <si>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</si>
  <si>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</si>
  <si>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</si>
  <si>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</si>
  <si>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</si>
  <si>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</si>
  <si>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</si>
  <si>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</si>
  <si>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</si>
  <si>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</si>
  <si>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</si>
  <si>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</si>
  <si>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</si>
  <si>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</si>
  <si>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</si>
  <si>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</si>
  <si>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</si>
  <si>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</si>
  <si>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</si>
  <si>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</si>
  <si>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</si>
  <si>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</si>
  <si>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</si>
  <si>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</si>
  <si>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</si>
  <si>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</si>
  <si>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</si>
  <si>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</si>
  <si>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</si>
  <si>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</si>
  <si>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</si>
  <si>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</si>
  <si>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</si>
  <si>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</si>
  <si>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</si>
  <si>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</si>
  <si>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</si>
  <si>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</si>
  <si>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</si>
  <si>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</si>
  <si>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</si>
  <si>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</si>
  <si>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</si>
  <si>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</si>
  <si>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</si>
  <si>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</si>
  <si>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</si>
  <si>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</si>
  <si>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</si>
  <si>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</si>
  <si>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</si>
  <si>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</si>
  <si>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</si>
  <si>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</si>
  <si>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</si>
  <si>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</si>
  <si>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</si>
  <si>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</si>
  <si>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</si>
  <si>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</si>
  <si>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</si>
  <si>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</si>
  <si>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</si>
  <si>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</si>
  <si>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</si>
  <si>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</si>
  <si>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</si>
  <si>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</si>
  <si>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</si>
  <si>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</si>
  <si>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</si>
  <si>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</si>
  <si>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</si>
  <si>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</si>
  <si>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</si>
  <si>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</si>
  <si>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</si>
  <si>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</si>
  <si>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</si>
  <si>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</si>
  <si>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</si>
  <si>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</si>
  <si>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</si>
  <si>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</si>
  <si>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</si>
  <si>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</si>
  <si>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</si>
  <si>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</si>
  <si>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</si>
  <si>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</si>
  <si>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</si>
  <si>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</si>
  <si>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</si>
  <si>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</si>
  <si>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</si>
  <si>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</si>
  <si>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</si>
  <si>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</si>
  <si>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</si>
  <si>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</si>
  <si>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</si>
  <si>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</si>
  <si>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</si>
  <si>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</si>
  <si>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</si>
  <si>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</si>
  <si>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</si>
  <si>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</si>
  <si>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</si>
  <si>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</si>
  <si>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</si>
  <si>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</si>
  <si>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</si>
  <si>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</si>
  <si>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</si>
  <si>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</si>
  <si>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</si>
  <si>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</si>
  <si>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</si>
  <si>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</si>
  <si>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</si>
  <si>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</si>
  <si>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</si>
  <si>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</si>
  <si>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</si>
  <si>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</si>
  <si>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</si>
  <si>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</si>
  <si>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</si>
  <si>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</si>
  <si>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</si>
  <si>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</si>
  <si>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</si>
  <si>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</si>
  <si>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</si>
  <si>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</si>
  <si>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</si>
  <si>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</si>
  <si>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</si>
  <si>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</si>
  <si>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</si>
  <si>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</si>
  <si>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</si>
  <si>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</si>
  <si>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</si>
  <si>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</si>
  <si>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</si>
  <si>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</si>
  <si>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</si>
  <si>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</si>
  <si>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</si>
  <si>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</si>
  <si>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</si>
  <si>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</si>
  <si>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</si>
  <si>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</si>
  <si>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</si>
  <si>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</si>
  <si>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</si>
  <si>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</si>
  <si>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</si>
  <si>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</si>
  <si>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</si>
  <si>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</si>
  <si>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</si>
  <si>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</si>
  <si>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</si>
  <si>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</si>
  <si>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</si>
  <si>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</si>
  <si>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</si>
  <si>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</si>
  <si>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</si>
  <si>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</si>
  <si>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</si>
  <si>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</si>
  <si>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</si>
  <si>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</si>
  <si>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</si>
  <si>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</si>
  <si>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</si>
  <si>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</si>
  <si>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</si>
  <si>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</si>
  <si>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</si>
  <si>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</si>
  <si>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</si>
  <si>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</si>
  <si>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</si>
  <si>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</si>
  <si>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</si>
  <si>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</si>
  <si>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</si>
  <si>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</si>
  <si>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</si>
  <si>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</si>
  <si>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</si>
  <si>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</si>
  <si>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</si>
  <si>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</si>
  <si>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</si>
  <si>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</si>
  <si>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</si>
  <si>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</si>
  <si>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</si>
  <si>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</si>
  <si>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</si>
  <si>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</si>
  <si>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</si>
  <si>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</si>
  <si>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</si>
  <si>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</si>
  <si>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</si>
  <si>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</si>
  <si>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</si>
  <si>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</si>
  <si>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</si>
  <si>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</si>
  <si>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</si>
  <si>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</si>
  <si>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</si>
  <si>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</si>
  <si>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</si>
  <si>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</si>
  <si>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</si>
  <si>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</si>
  <si>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</si>
  <si>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</si>
  <si>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</si>
  <si>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</si>
  <si>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</si>
  <si>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</si>
  <si>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</si>
  <si>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</si>
  <si>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</si>
  <si>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</si>
  <si>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</si>
  <si>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</si>
  <si>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</si>
  <si>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</si>
  <si>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</si>
  <si>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</si>
  <si>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</si>
  <si>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</si>
  <si>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</si>
  <si>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</si>
  <si>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</si>
  <si>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</si>
  <si>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</si>
  <si>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</si>
  <si>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</si>
  <si>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</si>
  <si>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</si>
  <si>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</si>
  <si>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</si>
  <si>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</si>
  <si>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</si>
  <si>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</si>
  <si>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</si>
  <si>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</si>
  <si>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</si>
  <si>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</si>
  <si>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</si>
  <si>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</si>
  <si>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</si>
  <si>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</si>
  <si>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</si>
  <si>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</si>
  <si>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</si>
  <si>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</si>
  <si>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</si>
  <si>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</si>
  <si>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</si>
  <si>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</si>
  <si>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</si>
  <si>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</si>
  <si>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</si>
  <si>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</si>
  <si>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</si>
  <si>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</si>
  <si>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</si>
  <si>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</si>
  <si>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</si>
  <si>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</si>
  <si>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</si>
  <si>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</si>
  <si>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</si>
  <si>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</si>
  <si>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</si>
  <si>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</si>
  <si>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</si>
  <si>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</si>
  <si>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</si>
  <si>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</si>
  <si>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</si>
  <si>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</si>
  <si>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</si>
  <si>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</si>
  <si>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</si>
  <si>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</si>
  <si>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</si>
  <si>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</si>
  <si>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</si>
  <si>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</si>
  <si>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</si>
  <si>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</si>
  <si>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</si>
  <si>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</si>
  <si>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</si>
  <si>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</si>
  <si>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</si>
  <si>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</si>
  <si>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</si>
  <si>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</si>
  <si>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</si>
  <si>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</si>
  <si>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</si>
  <si>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</si>
  <si>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</si>
  <si>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</si>
  <si>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</si>
  <si>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</si>
  <si>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</si>
  <si>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</si>
  <si>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</si>
  <si>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</si>
  <si>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</si>
  <si>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</si>
  <si>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</si>
  <si>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</si>
  <si>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</si>
  <si>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</si>
  <si>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</si>
  <si>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</si>
  <si>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</si>
  <si>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</si>
  <si>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</si>
  <si>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</si>
  <si>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</si>
  <si>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</si>
  <si>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</si>
  <si>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</si>
  <si>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</si>
  <si>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</si>
  <si>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</si>
  <si>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</si>
  <si>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</si>
  <si>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</si>
  <si>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</si>
  <si>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</si>
  <si>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</si>
  <si>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</si>
  <si>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</si>
  <si>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</si>
  <si>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</si>
  <si>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</si>
  <si>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</si>
  <si>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</si>
  <si>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</si>
  <si>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</si>
  <si>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</si>
  <si>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</si>
  <si>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</si>
  <si>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</si>
  <si>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</si>
  <si>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</si>
  <si>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</si>
  <si>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</si>
  <si>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</si>
  <si>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</si>
  <si>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</si>
  <si>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</si>
  <si>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</si>
  <si>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</si>
  <si>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</si>
  <si>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</si>
  <si>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</si>
  <si>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</si>
  <si>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</si>
  <si>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</si>
  <si>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</si>
  <si>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</si>
  <si>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</si>
  <si>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</si>
  <si>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</si>
  <si>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</si>
  <si>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</si>
  <si>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</si>
  <si>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</si>
  <si>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</si>
  <si>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</si>
  <si>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</si>
  <si>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</si>
  <si>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</si>
  <si>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</si>
  <si>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</si>
  <si>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</si>
  <si>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</si>
  <si>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</si>
  <si>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</si>
  <si>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</si>
  <si>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</si>
  <si>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</si>
  <si>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</si>
  <si>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</si>
  <si>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</si>
  <si>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</si>
  <si>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</si>
  <si>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</si>
  <si>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</si>
  <si>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</si>
  <si>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</si>
  <si>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</si>
  <si>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</si>
  <si>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</si>
  <si>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</si>
  <si>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</si>
  <si>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</si>
  <si>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</si>
  <si>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</si>
  <si>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</si>
  <si>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</si>
  <si>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</si>
  <si>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</si>
  <si>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</si>
  <si>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</si>
  <si>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</si>
  <si>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</si>
  <si>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</si>
  <si>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</si>
  <si>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</si>
  <si>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</si>
  <si>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</si>
  <si>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</si>
  <si>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</si>
  <si>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</si>
  <si>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</si>
  <si>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</si>
  <si>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</si>
  <si>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</si>
  <si>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</si>
  <si>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</si>
  <si>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</si>
  <si>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</si>
  <si>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</si>
  <si>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</si>
  <si>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</si>
  <si>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</si>
  <si>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</si>
  <si>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</si>
  <si>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</si>
  <si>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</si>
  <si>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</si>
  <si>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</si>
  <si>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</si>
  <si>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</si>
  <si>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</si>
  <si>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</si>
  <si>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</si>
  <si>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</si>
  <si>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</si>
  <si>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</si>
  <si>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</si>
  <si>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</si>
  <si>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</si>
  <si>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</si>
  <si>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</si>
  <si>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</si>
  <si>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</si>
  <si>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</si>
  <si>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</si>
  <si>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</si>
  <si>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</si>
  <si>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</si>
  <si>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</si>
  <si>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</si>
  <si>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</si>
  <si>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</si>
  <si>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</si>
  <si>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</si>
  <si>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</si>
  <si>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</si>
  <si>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</si>
  <si>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</si>
  <si>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</si>
  <si>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</si>
  <si>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</si>
  <si>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</si>
  <si>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</si>
  <si>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</si>
  <si>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</si>
  <si>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</si>
  <si>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</si>
  <si>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</si>
  <si>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</si>
  <si>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</si>
  <si>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</si>
  <si>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</si>
  <si>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</si>
  <si>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</si>
  <si>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</si>
  <si>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</si>
  <si>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</si>
  <si>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</si>
  <si>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</si>
  <si>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</si>
  <si>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</si>
  <si>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</si>
  <si>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</si>
  <si>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</si>
  <si>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</si>
  <si>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</si>
  <si>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</si>
  <si>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</si>
  <si>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</si>
  <si>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</si>
  <si>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</si>
  <si>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</si>
  <si>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</si>
  <si>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</si>
  <si>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</si>
  <si>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</si>
  <si>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</si>
  <si>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</si>
  <si>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</si>
  <si>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</si>
  <si>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</si>
  <si>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</si>
  <si>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</si>
  <si>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</si>
  <si>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</si>
  <si>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</si>
  <si>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</si>
  <si>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</si>
  <si>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</si>
  <si>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</si>
  <si>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</si>
  <si>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</si>
  <si>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</si>
  <si>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</si>
  <si>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</si>
  <si>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</si>
  <si>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</si>
  <si>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</si>
  <si>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</si>
  <si>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</si>
  <si>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</si>
  <si>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</si>
  <si>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</si>
  <si>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</si>
  <si>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</si>
  <si>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</si>
  <si>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</si>
  <si>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</si>
  <si>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</si>
  <si>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</si>
  <si>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</si>
  <si>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</si>
  <si>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</si>
  <si>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</si>
  <si>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</si>
  <si>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</si>
  <si>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</si>
  <si>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</si>
  <si>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</si>
  <si>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</si>
  <si>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</si>
  <si>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</si>
  <si>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</si>
  <si>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</si>
  <si>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</si>
  <si>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</si>
  <si>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</si>
  <si>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</si>
  <si>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</si>
  <si>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</si>
  <si>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</si>
  <si>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</si>
  <si>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</si>
  <si>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</si>
  <si>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</si>
  <si>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</si>
  <si>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</si>
  <si>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</si>
  <si>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</si>
  <si>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</si>
  <si>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</si>
  <si>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</si>
  <si>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</si>
  <si>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</si>
  <si>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</si>
  <si>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</si>
  <si>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</si>
  <si>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</si>
  <si>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</si>
  <si>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</si>
  <si>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</si>
  <si>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</si>
  <si>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</si>
  <si>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</si>
  <si>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</si>
  <si>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</si>
  <si>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</si>
  <si>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</si>
  <si>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</si>
  <si>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</si>
  <si>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</si>
  <si>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</si>
  <si>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</si>
  <si>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</si>
  <si>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</si>
  <si>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</si>
  <si>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</si>
  <si>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</si>
  <si>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</si>
  <si>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</si>
  <si>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</si>
  <si>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</si>
  <si>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</si>
  <si>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</si>
  <si>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</si>
  <si>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</si>
  <si>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</si>
  <si>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</si>
  <si>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</si>
  <si>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</si>
  <si>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</si>
  <si>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</si>
  <si>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</si>
  <si>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</si>
  <si>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</si>
  <si>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</si>
  <si>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</si>
  <si>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</si>
  <si>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</si>
  <si>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</si>
  <si>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</si>
  <si>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</si>
  <si>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</si>
  <si>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</si>
  <si>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</si>
  <si>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</si>
  <si>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</si>
  <si>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</si>
  <si>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</si>
  <si>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</si>
  <si>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</si>
  <si>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</si>
  <si>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</si>
  <si>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</si>
  <si>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</si>
  <si>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</si>
  <si>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</si>
  <si>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</si>
  <si>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</si>
  <si>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</si>
  <si>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</si>
  <si>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</si>
  <si>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</si>
  <si>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</si>
  <si>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</si>
  <si>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</si>
  <si>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</si>
  <si>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</si>
  <si>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</si>
  <si>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</si>
  <si>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</si>
  <si>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</si>
  <si>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</si>
  <si>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</si>
  <si>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</si>
  <si>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</si>
  <si>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</si>
  <si>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</si>
  <si>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</si>
  <si>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</si>
  <si>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</si>
  <si>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</si>
  <si>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</si>
  <si>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</si>
  <si>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</si>
  <si>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</si>
  <si>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</si>
  <si>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</si>
  <si>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</si>
  <si>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</si>
  <si>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</si>
  <si>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</si>
  <si>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</si>
  <si>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</si>
  <si>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</si>
  <si>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</si>
  <si>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</si>
  <si>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</si>
  <si>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</si>
  <si>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</si>
  <si>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</si>
  <si>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</si>
  <si>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</si>
  <si>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</si>
  <si>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</si>
  <si>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</si>
  <si>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</si>
  <si>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</si>
  <si>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</si>
  <si>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</si>
  <si>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</si>
  <si>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</si>
  <si>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</si>
  <si>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</si>
  <si>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</si>
  <si>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</si>
  <si>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</si>
  <si>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</si>
  <si>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</si>
  <si>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</si>
  <si>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</si>
  <si>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</si>
  <si>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</si>
  <si>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</si>
  <si>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</si>
  <si>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</si>
  <si>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</si>
  <si>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</si>
  <si>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</si>
  <si>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</si>
  <si>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</si>
  <si>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</si>
  <si>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</si>
  <si>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</si>
  <si>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</si>
  <si>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</si>
  <si>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</si>
  <si>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</si>
  <si>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</si>
  <si>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</si>
  <si>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</si>
  <si>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</si>
  <si>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</si>
  <si>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</si>
  <si>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</si>
  <si>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</si>
  <si>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</si>
  <si>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</si>
  <si>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</si>
  <si>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</si>
  <si>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</si>
  <si>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</si>
  <si>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</si>
  <si>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</si>
  <si>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</si>
  <si>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</si>
  <si>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</si>
  <si>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</si>
  <si>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</si>
  <si>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</si>
  <si>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</si>
  <si>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</si>
  <si>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</si>
  <si>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</si>
  <si>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</si>
  <si>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</si>
  <si>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</si>
  <si>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</si>
  <si>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</si>
  <si>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</si>
  <si>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</si>
  <si>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</si>
  <si>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</si>
  <si>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</si>
  <si>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</si>
  <si>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</si>
  <si>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</si>
  <si>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</si>
  <si>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</si>
  <si>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</si>
  <si>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</si>
  <si>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</si>
  <si>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</si>
  <si>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</si>
  <si>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</si>
  <si>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</si>
  <si>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</si>
  <si>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</si>
  <si>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</si>
  <si>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</si>
  <si>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</si>
  <si>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</si>
  <si>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</si>
  <si>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</si>
  <si>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</si>
  <si>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</si>
  <si>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</si>
  <si>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</si>
  <si>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</si>
  <si>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</si>
  <si>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</si>
  <si>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</si>
  <si>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</si>
  <si>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</si>
  <si>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</si>
  <si>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</si>
  <si>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</si>
  <si>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</si>
  <si>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</si>
  <si>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</si>
  <si>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</si>
  <si>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</si>
  <si>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</si>
  <si>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</si>
  <si>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</si>
  <si>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</si>
  <si>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</si>
  <si>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</si>
  <si>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</si>
  <si>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</si>
  <si>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</si>
  <si>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</si>
  <si>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</si>
  <si>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</si>
  <si>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</si>
  <si>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</si>
  <si>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</si>
  <si>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</si>
  <si>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</si>
  <si>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</si>
  <si>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</si>
  <si>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</si>
  <si>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</si>
  <si>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</si>
  <si>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</si>
  <si>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</si>
  <si>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</si>
  <si>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</si>
  <si>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</si>
  <si>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</si>
  <si>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</si>
  <si>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</si>
  <si>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</si>
  <si>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</si>
  <si>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</si>
  <si>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</si>
  <si>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</si>
  <si>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</si>
  <si>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</si>
  <si>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</si>
  <si>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</si>
  <si>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</si>
  <si>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</si>
  <si>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</si>
  <si>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</si>
  <si>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</si>
  <si>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</si>
  <si>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</si>
  <si>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</si>
  <si>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</si>
  <si>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</si>
  <si>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</si>
  <si>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</si>
  <si>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</si>
  <si>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</si>
  <si>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</si>
  <si>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</si>
  <si>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</si>
  <si>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</si>
  <si>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</si>
  <si>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</si>
  <si>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</si>
  <si>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</si>
  <si>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</si>
  <si>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</si>
  <si>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</si>
  <si>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</si>
  <si>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</si>
  <si>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</si>
  <si>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</si>
  <si>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</si>
  <si>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</si>
  <si>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</si>
  <si>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</si>
  <si>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</si>
  <si>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</si>
  <si>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</si>
  <si>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</si>
  <si>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</si>
  <si>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</si>
  <si>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</si>
  <si>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</si>
  <si>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</si>
  <si>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</si>
  <si>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</si>
  <si>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</si>
  <si>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</si>
  <si>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</si>
  <si>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</si>
  <si>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</si>
  <si>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</si>
  <si>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</si>
  <si>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</si>
  <si>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</si>
  <si>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</si>
  <si>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</si>
  <si>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</si>
  <si>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</si>
  <si>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</si>
  <si>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</si>
  <si>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</si>
  <si>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</si>
  <si>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</si>
  <si>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</si>
  <si>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</si>
  <si>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</si>
  <si>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</si>
  <si>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</si>
  <si>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</si>
  <si>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</si>
  <si>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</si>
  <si>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</si>
  <si>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</si>
  <si>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</si>
  <si>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</si>
  <si>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</si>
  <si>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</si>
  <si>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</si>
  <si>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</si>
  <si>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</si>
  <si>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</si>
  <si>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</si>
  <si>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</si>
  <si>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</si>
  <si>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</si>
  <si>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</si>
  <si>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</si>
  <si>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</si>
  <si>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</si>
  <si>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</si>
  <si>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</si>
  <si>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</si>
  <si>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</si>
  <si>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</si>
  <si>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</si>
  <si>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</si>
  <si>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</si>
  <si>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</si>
  <si>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</si>
  <si>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</si>
  <si>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</si>
  <si>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</si>
  <si>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</si>
  <si>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</si>
  <si>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</si>
  <si>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</si>
  <si>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</si>
  <si>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</si>
  <si>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</si>
  <si>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</si>
  <si>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</si>
  <si>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</si>
  <si>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</si>
  <si>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</si>
  <si>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</si>
  <si>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</si>
  <si>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</si>
  <si>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</si>
  <si>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</si>
  <si>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</si>
  <si>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</si>
  <si>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</si>
  <si>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</si>
  <si>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</si>
  <si>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</si>
  <si>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</si>
  <si>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</si>
  <si>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</si>
  <si>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</si>
  <si>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</si>
  <si>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</si>
  <si>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</si>
  <si>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</si>
  <si>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</si>
  <si>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</si>
  <si>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</si>
  <si>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</si>
  <si>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</si>
  <si>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</si>
  <si>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</si>
  <si>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</si>
  <si>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</si>
  <si>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</si>
  <si>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</si>
  <si>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</si>
  <si>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</si>
  <si>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</si>
  <si>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</si>
  <si>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</si>
  <si>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</si>
  <si>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</si>
  <si>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</si>
  <si>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</si>
  <si>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</si>
  <si>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</si>
  <si>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</si>
  <si>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</si>
  <si>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</si>
  <si>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</si>
  <si>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</si>
  <si>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</si>
  <si>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</si>
  <si>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</si>
  <si>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</si>
  <si>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</si>
  <si>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</si>
  <si>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</si>
  <si>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</si>
  <si>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</si>
  <si>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</si>
  <si>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</si>
  <si>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</si>
  <si>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</si>
  <si>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</si>
  <si>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</si>
  <si>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</si>
  <si>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</si>
  <si>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</si>
  <si>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</si>
  <si>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</si>
  <si>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</si>
  <si>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</si>
  <si>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</si>
  <si>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</si>
  <si>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</si>
  <si>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</si>
  <si>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</si>
  <si>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</si>
  <si>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</si>
  <si>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</si>
  <si>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</si>
  <si>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</si>
  <si>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</si>
  <si>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</si>
  <si>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</si>
  <si>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</si>
  <si>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</si>
  <si>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</si>
  <si>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</si>
  <si>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</si>
  <si>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</si>
  <si>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</si>
  <si>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</si>
  <si>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</si>
  <si>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</si>
  <si>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</si>
  <si>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</si>
  <si>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</si>
  <si>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</si>
  <si>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</si>
  <si>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</si>
  <si>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</si>
  <si>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</si>
  <si>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</si>
  <si>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</si>
  <si>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</si>
  <si>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</si>
  <si>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</si>
  <si>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</si>
  <si>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</si>
  <si>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</si>
  <si>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</si>
  <si>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</si>
  <si>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</si>
  <si>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</si>
  <si>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</si>
  <si>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</si>
  <si>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</si>
  <si>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</si>
  <si>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</si>
  <si>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</si>
  <si>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</si>
  <si>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</si>
  <si>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</si>
  <si>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</si>
  <si>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</si>
  <si>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</si>
  <si>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</si>
  <si>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</si>
  <si>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</si>
  <si>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</si>
  <si>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</si>
  <si>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</si>
  <si>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</si>
  <si>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</si>
  <si>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</si>
  <si>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</si>
  <si>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</si>
  <si>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</si>
  <si>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</si>
  <si>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</si>
  <si>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</si>
  <si>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</si>
  <si>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</si>
  <si>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</si>
  <si>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</si>
  <si>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</si>
  <si>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</si>
  <si>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</si>
  <si>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</si>
  <si>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</si>
  <si>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</si>
  <si>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</si>
  <si>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</si>
  <si>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</si>
  <si>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</si>
  <si>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</si>
  <si>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</si>
  <si>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</si>
  <si>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</si>
  <si>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</si>
  <si>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</si>
  <si>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</si>
  <si>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</si>
  <si>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</si>
  <si>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</si>
  <si>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</si>
  <si>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</si>
  <si>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</si>
  <si>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</si>
  <si>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</si>
  <si>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</si>
  <si>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</si>
  <si>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</si>
  <si>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</si>
  <si>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</si>
  <si>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</si>
  <si>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</si>
  <si>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</si>
  <si>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</si>
  <si>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</si>
  <si>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</si>
  <si>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</si>
  <si>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</si>
  <si>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</si>
  <si>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</si>
  <si>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</si>
  <si>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</si>
  <si>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</si>
  <si>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</si>
  <si>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</si>
  <si>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</si>
  <si>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</si>
  <si>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</si>
  <si>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</si>
  <si>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</si>
  <si>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</si>
  <si>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</si>
  <si>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</si>
  <si>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</si>
  <si>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</si>
  <si>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</si>
  <si>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</si>
  <si>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</si>
  <si>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</si>
  <si>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</si>
  <si>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</si>
  <si>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</si>
  <si>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</si>
  <si>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</si>
  <si>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</si>
  <si>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</si>
  <si>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</si>
  <si>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</si>
  <si>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</si>
  <si>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</si>
  <si>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</si>
  <si>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</si>
  <si>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</si>
  <si>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</si>
  <si>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</si>
  <si>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</si>
  <si>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</si>
  <si>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</si>
  <si>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</si>
  <si>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</si>
  <si>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</si>
  <si>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</si>
  <si>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</si>
  <si>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</si>
  <si>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</si>
  <si>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</si>
  <si>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</si>
  <si>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</si>
  <si>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</si>
  <si>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</si>
  <si>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</si>
  <si>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</si>
  <si>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</si>
  <si>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</si>
  <si>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</si>
  <si>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</si>
  <si>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</si>
  <si>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</si>
  <si>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</si>
  <si>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</si>
  <si>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</si>
  <si>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</si>
  <si>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</si>
  <si>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</si>
  <si>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</si>
  <si>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</si>
  <si>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</si>
  <si>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</si>
  <si>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</si>
  <si>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</si>
  <si>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</si>
  <si>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</si>
  <si>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</si>
  <si>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</si>
  <si>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</si>
  <si>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</si>
  <si>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</si>
  <si>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</si>
  <si>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</si>
  <si>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</si>
  <si>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</si>
  <si>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</si>
  <si>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</si>
  <si>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</si>
  <si>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</si>
  <si>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</si>
  <si>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</si>
  <si>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</si>
  <si>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</si>
  <si>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</si>
  <si>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</si>
  <si>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</si>
  <si>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</si>
  <si>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</si>
  <si>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</si>
  <si>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</si>
  <si>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</si>
  <si>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</si>
  <si>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</si>
  <si>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</si>
  <si>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</si>
  <si>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</si>
  <si>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</si>
  <si>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</si>
  <si>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</si>
  <si>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</si>
  <si>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</si>
  <si>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</si>
  <si>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</si>
  <si>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</si>
  <si>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</si>
  <si>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</si>
  <si>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</si>
  <si>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</si>
  <si>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</si>
  <si>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</si>
  <si>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</si>
  <si>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</si>
  <si>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</si>
  <si>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</si>
  <si>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</si>
  <si>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</si>
  <si>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</si>
  <si>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</si>
  <si>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</si>
  <si>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</si>
  <si>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</si>
  <si>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</si>
  <si>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</si>
  <si>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</si>
  <si>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</si>
  <si>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</si>
  <si>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</si>
  <si>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</si>
  <si>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</si>
  <si>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</si>
  <si>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</si>
  <si>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</si>
  <si>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</si>
  <si>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</si>
  <si>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</si>
  <si>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</si>
  <si>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</si>
  <si>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</si>
  <si>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</si>
  <si>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</si>
  <si>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</si>
  <si>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</si>
  <si>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</si>
  <si>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</si>
  <si>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</si>
  <si>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</si>
  <si>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</si>
  <si>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</si>
  <si>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</si>
  <si>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</si>
  <si>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</si>
  <si>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</si>
  <si>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</si>
  <si>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</si>
  <si>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</si>
  <si>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</si>
  <si>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</si>
  <si>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</si>
  <si>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</si>
  <si>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</si>
  <si>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</si>
  <si>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</si>
  <si>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</si>
  <si>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</si>
  <si>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</si>
  <si>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</si>
  <si>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</si>
  <si>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</si>
  <si>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</si>
  <si>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</si>
  <si>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</si>
  <si>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</si>
  <si>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</si>
  <si>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</si>
  <si>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</si>
  <si>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</si>
  <si>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</si>
  <si>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</si>
  <si>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</si>
  <si>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</si>
  <si>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</si>
  <si>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</si>
  <si>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</si>
  <si>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</si>
  <si>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</si>
  <si>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</si>
  <si>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</si>
  <si>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</si>
  <si>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</si>
  <si>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</si>
  <si>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</si>
  <si>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</si>
  <si>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</si>
  <si>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</si>
  <si>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</si>
  <si>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</si>
  <si>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</si>
  <si>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</si>
  <si>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</si>
  <si>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</si>
  <si>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</si>
  <si>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</si>
  <si>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</si>
  <si>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</si>
  <si>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</si>
  <si>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</si>
  <si>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</si>
  <si>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</si>
  <si>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</si>
  <si>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</si>
  <si>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</si>
  <si>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</si>
  <si>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</si>
  <si>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</si>
  <si>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</si>
  <si>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</si>
  <si>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</si>
  <si>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</si>
  <si>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</si>
  <si>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</si>
  <si>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</si>
  <si>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</si>
  <si>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</si>
  <si>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</si>
  <si>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</si>
  <si>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</si>
  <si>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</si>
  <si>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</si>
  <si>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</si>
  <si>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</si>
  <si>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</si>
  <si>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</si>
  <si>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</si>
  <si>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</si>
  <si>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</si>
  <si>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</si>
  <si>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</si>
  <si>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</si>
  <si>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</si>
  <si>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</si>
  <si>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</si>
  <si>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</si>
  <si>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</si>
  <si>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</si>
  <si>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</si>
  <si>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</si>
  <si>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</si>
  <si>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</si>
  <si>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</si>
  <si>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</si>
  <si>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</si>
  <si>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</si>
  <si>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</si>
  <si>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</si>
  <si>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</si>
  <si>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</si>
  <si>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</si>
  <si>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</si>
  <si>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</si>
  <si>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</si>
  <si>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</si>
  <si>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</si>
  <si>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</si>
  <si>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</si>
  <si>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</si>
  <si>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</si>
  <si>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</si>
  <si>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</si>
  <si>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</si>
  <si>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</si>
  <si>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</si>
  <si>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</si>
  <si>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</si>
  <si>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</si>
  <si>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</si>
  <si>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</si>
  <si>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</si>
  <si>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</si>
  <si>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</si>
  <si>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</si>
  <si>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</si>
  <si>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</si>
  <si>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</si>
  <si>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</si>
  <si>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</si>
  <si>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</si>
  <si>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</si>
  <si>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</si>
  <si>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</si>
  <si>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</si>
  <si>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</si>
  <si>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</si>
  <si>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</si>
  <si>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</si>
  <si>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</si>
  <si>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</si>
  <si>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</si>
  <si>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</si>
  <si>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</si>
  <si>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</si>
  <si>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</si>
  <si>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</si>
  <si>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</si>
  <si>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</si>
  <si>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</si>
  <si>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</si>
  <si>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</si>
  <si>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</si>
  <si>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</si>
  <si>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</si>
  <si>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</si>
  <si>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</si>
  <si>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</si>
  <si>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</si>
  <si>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</si>
  <si>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</si>
  <si>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</si>
  <si>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</si>
  <si>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</si>
  <si>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</si>
  <si>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</si>
  <si>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</si>
  <si>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</si>
  <si>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</si>
  <si>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</si>
  <si>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</si>
  <si>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</si>
  <si>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</si>
  <si>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</si>
  <si>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</si>
  <si>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</si>
  <si>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</si>
  <si>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</si>
  <si>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</si>
  <si>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</si>
  <si>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</si>
  <si>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</si>
  <si>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</si>
  <si>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</si>
  <si>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</si>
  <si>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</si>
  <si>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</si>
  <si>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</si>
  <si>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</si>
  <si>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</si>
  <si>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</si>
  <si>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</si>
  <si>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</si>
  <si>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</si>
  <si>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</si>
  <si>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</si>
  <si>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</si>
  <si>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</si>
  <si>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</si>
  <si>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</si>
  <si>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</si>
  <si>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</si>
  <si>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</si>
  <si>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</si>
  <si>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</si>
  <si>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</si>
  <si>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</si>
  <si>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</si>
  <si>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</si>
  <si>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</si>
  <si>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</si>
  <si>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</si>
  <si>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</si>
  <si>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</si>
  <si>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</si>
  <si>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</si>
  <si>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</si>
  <si>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</si>
  <si>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</si>
  <si>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</si>
  <si>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</si>
  <si>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</si>
  <si>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</si>
  <si>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</si>
  <si>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</si>
  <si>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</si>
  <si>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</si>
  <si>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</si>
  <si>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</si>
  <si>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</si>
  <si>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</si>
  <si>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</si>
  <si>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</si>
  <si>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</si>
  <si>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</si>
  <si>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</si>
  <si>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</si>
  <si>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</si>
  <si>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</si>
  <si>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</si>
  <si>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</si>
  <si>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</si>
  <si>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</si>
  <si>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</si>
  <si>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</si>
  <si>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</si>
  <si>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</si>
  <si>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</si>
  <si>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</si>
  <si>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</si>
  <si>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</si>
  <si>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</si>
  <si>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</si>
  <si>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</si>
  <si>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</si>
  <si>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</si>
  <si>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</si>
  <si>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</si>
  <si>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</si>
  <si>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</si>
  <si>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</si>
  <si>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</si>
  <si>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</si>
  <si>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</si>
  <si>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</si>
  <si>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</si>
  <si>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</si>
  <si>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</si>
  <si>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</si>
  <si>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</si>
  <si>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</si>
  <si>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</si>
  <si>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</si>
  <si>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</si>
  <si>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</si>
  <si>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</si>
  <si>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</si>
  <si>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</si>
  <si>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</si>
  <si>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</si>
  <si>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</si>
  <si>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</si>
  <si>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</si>
  <si>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</si>
  <si>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</si>
  <si>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</si>
  <si>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</si>
  <si>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</si>
  <si>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</si>
  <si>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</si>
  <si>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</si>
  <si>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</si>
  <si>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</si>
  <si>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</si>
  <si>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</si>
  <si>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</si>
  <si>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</si>
  <si>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</si>
  <si>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</si>
  <si>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</si>
  <si>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</si>
  <si>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</si>
  <si>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</si>
  <si>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</si>
  <si>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</si>
  <si>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</si>
  <si>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</si>
  <si>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</si>
  <si>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</si>
  <si>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</si>
  <si>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</si>
  <si>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</si>
  <si>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</si>
  <si>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</si>
  <si>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</si>
  <si>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</si>
  <si>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</si>
  <si>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</si>
  <si>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</si>
  <si>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</si>
  <si>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</si>
  <si>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</si>
  <si>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</si>
  <si>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</si>
  <si>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</si>
  <si>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</si>
  <si>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</si>
  <si>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</si>
  <si>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</si>
  <si>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</si>
  <si>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</si>
  <si>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</si>
  <si>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</si>
  <si>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</si>
  <si>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</si>
  <si>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</si>
  <si>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</si>
  <si>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</si>
  <si>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</si>
  <si>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</si>
  <si>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</si>
  <si>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</si>
  <si>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</si>
  <si>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</si>
  <si>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</si>
  <si>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</si>
  <si>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</si>
  <si>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</si>
  <si>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</si>
  <si>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</si>
  <si>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</si>
  <si>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</si>
  <si>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</si>
  <si>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</si>
  <si>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</si>
  <si>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</si>
  <si>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</si>
  <si>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</si>
  <si>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</si>
  <si>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</si>
  <si>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</si>
  <si>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</si>
  <si>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</si>
  <si>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</si>
  <si>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</si>
  <si>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</si>
  <si>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</si>
  <si>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</si>
  <si>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</si>
  <si>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</si>
  <si>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</si>
  <si>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</si>
  <si>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</si>
  <si>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</si>
  <si>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</si>
  <si>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</si>
  <si>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</si>
  <si>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</si>
  <si>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</si>
  <si>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</si>
  <si>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</si>
  <si>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</si>
  <si>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</si>
  <si>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</si>
  <si>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</si>
  <si>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</si>
  <si>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</si>
  <si>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</si>
  <si>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</si>
  <si>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</si>
  <si>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</si>
  <si>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</si>
  <si>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</si>
  <si>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</si>
  <si>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</si>
  <si>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</si>
  <si>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</si>
  <si>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</si>
  <si>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</si>
  <si>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</si>
  <si>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</si>
  <si>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</si>
  <si>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</si>
  <si>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</si>
  <si>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</si>
  <si>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</si>
  <si>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</si>
  <si>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</si>
  <si>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</si>
  <si>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</si>
  <si>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</si>
  <si>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</si>
  <si>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</si>
  <si>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</si>
  <si>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</si>
  <si>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</si>
  <si>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</si>
  <si>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</si>
  <si>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</si>
  <si>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</si>
  <si>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</si>
  <si>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</si>
  <si>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</si>
  <si>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</si>
  <si>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</si>
  <si>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</si>
  <si>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</si>
  <si>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</si>
  <si>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</si>
  <si>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</si>
  <si>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</si>
  <si>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</si>
  <si>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</si>
  <si>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</si>
  <si>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</si>
  <si>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</si>
  <si>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</si>
  <si>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</si>
  <si>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</si>
  <si>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</si>
  <si>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</si>
  <si>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</si>
  <si>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</si>
  <si>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</si>
  <si>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</si>
  <si>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</si>
  <si>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</si>
  <si>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</si>
  <si>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</si>
  <si>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</si>
  <si>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</si>
  <si>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</si>
  <si>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</si>
  <si>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</si>
  <si>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</si>
  <si>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</si>
  <si>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</si>
  <si>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</si>
  <si>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</si>
  <si>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</si>
  <si>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</si>
  <si>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</si>
  <si>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</si>
  <si>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</si>
  <si>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</si>
  <si>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</si>
  <si>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</si>
  <si>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</si>
  <si>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</si>
  <si>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</si>
  <si>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</si>
  <si>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</si>
  <si>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</si>
  <si>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</si>
  <si>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</si>
  <si>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</si>
  <si>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</si>
  <si>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</si>
  <si>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</si>
  <si>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</si>
  <si>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</si>
  <si>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</si>
  <si>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</si>
  <si>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</si>
  <si>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</si>
  <si>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</si>
  <si>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</si>
  <si>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</si>
  <si>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</si>
  <si>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</si>
  <si>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</si>
  <si>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</si>
  <si>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</si>
  <si>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</si>
  <si>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</si>
  <si>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</si>
  <si>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</si>
  <si>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</si>
  <si>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</si>
  <si>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</si>
  <si>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</si>
  <si>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</si>
  <si>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</si>
  <si>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</si>
  <si>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</si>
  <si>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</si>
  <si>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</si>
  <si>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</si>
  <si>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</si>
  <si>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</si>
  <si>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</si>
  <si>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</si>
  <si>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</si>
  <si>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</si>
  <si>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</si>
  <si>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</si>
  <si>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</si>
  <si>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</si>
  <si>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</si>
  <si>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</si>
  <si>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</si>
  <si>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</si>
  <si>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</si>
  <si>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</si>
  <si>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</si>
  <si>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</si>
  <si>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</si>
  <si>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</si>
  <si>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</si>
  <si>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</si>
  <si>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</si>
  <si>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</si>
  <si>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</si>
  <si>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</si>
  <si>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</si>
  <si>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</si>
  <si>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</si>
  <si>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</si>
  <si>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</si>
  <si>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</si>
  <si>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</si>
  <si>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</si>
  <si>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</si>
  <si>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</si>
  <si>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</si>
  <si>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</si>
  <si>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</si>
  <si>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</si>
  <si>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</si>
  <si>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</si>
  <si>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</si>
  <si>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</si>
  <si>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</si>
  <si>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</si>
  <si>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</si>
  <si>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</si>
  <si>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</si>
  <si>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</si>
  <si>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</si>
  <si>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</si>
  <si>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</si>
  <si>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</si>
  <si>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</si>
  <si>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</si>
  <si>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</si>
  <si>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</si>
  <si>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</si>
  <si>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</si>
  <si>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</si>
  <si>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</si>
  <si>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</si>
  <si>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</si>
  <si>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</si>
  <si>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</si>
  <si>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</si>
  <si>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</si>
  <si>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</si>
  <si>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</si>
  <si>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</si>
  <si>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</si>
  <si>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</si>
  <si>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</si>
  <si>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</si>
  <si>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</si>
  <si>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</si>
  <si>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</si>
  <si>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</si>
  <si>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</si>
  <si>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</si>
  <si>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</si>
  <si>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</si>
  <si>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</si>
  <si>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</si>
  <si>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</si>
  <si>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</si>
  <si>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</si>
  <si>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</si>
  <si>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</si>
  <si>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</si>
  <si>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</si>
  <si>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</si>
  <si>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</si>
  <si>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</si>
  <si>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</si>
  <si>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</si>
  <si>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</si>
  <si>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</si>
  <si>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</si>
  <si>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</si>
  <si>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</si>
  <si>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</si>
  <si>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</si>
  <si>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</si>
  <si>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</si>
  <si>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</si>
  <si>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</si>
  <si>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</si>
  <si>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</si>
  <si>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</si>
  <si>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</si>
  <si>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</si>
  <si>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</si>
  <si>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</si>
  <si>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</si>
  <si>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</si>
  <si>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</si>
  <si>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</si>
  <si>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</si>
  <si>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</si>
  <si>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</si>
  <si>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</si>
  <si>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</si>
  <si>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</si>
  <si>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</si>
  <si>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</si>
  <si>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</si>
  <si>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</si>
  <si>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</si>
  <si>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</si>
  <si>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</si>
  <si>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</si>
  <si>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</si>
  <si>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</si>
  <si>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</si>
  <si>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</si>
  <si>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</si>
  <si>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</si>
  <si>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</si>
  <si>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</si>
  <si>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</si>
  <si>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</si>
  <si>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</si>
  <si>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</si>
  <si>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</si>
  <si>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</si>
  <si>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</si>
  <si>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</si>
  <si>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</si>
  <si>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</si>
  <si>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</si>
  <si>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</si>
  <si>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</si>
  <si>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</si>
  <si>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</si>
  <si>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</si>
  <si>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</si>
  <si>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</si>
  <si>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</si>
  <si>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</si>
  <si>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</si>
  <si>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</si>
  <si>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</si>
  <si>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</si>
  <si>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</si>
  <si>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</si>
  <si>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</si>
  <si>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</si>
  <si>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</si>
  <si>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</si>
  <si>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</si>
  <si>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</si>
  <si>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</si>
  <si>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</si>
  <si>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</si>
  <si>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</si>
  <si>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</si>
  <si>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</si>
  <si>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</si>
  <si>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</si>
  <si>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</si>
  <si>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</si>
  <si>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</si>
  <si>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</si>
  <si>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</si>
  <si>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</si>
  <si>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</si>
  <si>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</si>
  <si>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</si>
  <si>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</si>
  <si>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</si>
  <si>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</si>
  <si>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</si>
  <si>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</si>
  <si>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</si>
  <si>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</si>
  <si>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</si>
  <si>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</si>
  <si>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</si>
  <si>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</si>
  <si>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</si>
  <si>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</si>
  <si>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</si>
  <si>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</si>
  <si>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</si>
  <si>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</si>
  <si>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</si>
  <si>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</si>
  <si>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</si>
  <si>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</si>
  <si>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</si>
  <si>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</si>
  <si>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</si>
  <si>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</si>
  <si>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</si>
  <si>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</si>
  <si>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</si>
  <si>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</si>
  <si>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</si>
  <si>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</si>
  <si>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</si>
  <si>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</si>
  <si>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</si>
  <si>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</si>
  <si>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</si>
  <si>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</si>
  <si>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</si>
  <si>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</si>
  <si>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</si>
  <si>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</si>
  <si>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</si>
  <si>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</si>
  <si>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</si>
  <si>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</si>
  <si>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</si>
  <si>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</si>
  <si>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</si>
  <si>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</si>
  <si>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</si>
  <si>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</si>
  <si>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</si>
  <si>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</si>
  <si>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</si>
  <si>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</si>
  <si>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</si>
  <si>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</si>
  <si>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</si>
  <si>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</si>
  <si>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</si>
  <si>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</si>
  <si>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</si>
  <si>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</si>
  <si>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</si>
  <si>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</si>
  <si>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</si>
  <si>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</si>
  <si>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</si>
  <si>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</si>
  <si>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</si>
  <si>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</si>
  <si>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</si>
  <si>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</si>
  <si>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</si>
  <si>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</si>
  <si>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</si>
  <si>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</si>
  <si>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</si>
  <si>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</si>
  <si>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</si>
  <si>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</si>
  <si>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</si>
  <si>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</si>
  <si>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</si>
  <si>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</si>
  <si>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</si>
  <si>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</si>
  <si>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</si>
  <si>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</si>
  <si>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</si>
  <si>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</si>
  <si>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</si>
  <si>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</si>
  <si>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</si>
  <si>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</si>
  <si>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</si>
  <si>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</si>
  <si>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</si>
  <si>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</si>
  <si>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</si>
  <si>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</si>
  <si>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</si>
  <si>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</si>
  <si>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</si>
  <si>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</si>
  <si>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</si>
  <si>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</si>
  <si>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</si>
  <si>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</si>
  <si>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</si>
  <si>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</si>
  <si>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</si>
  <si>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</si>
  <si>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</si>
  <si>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</si>
  <si>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</si>
  <si>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</si>
  <si>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</si>
  <si>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</si>
  <si>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</si>
  <si>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</si>
  <si>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</si>
  <si>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</si>
  <si>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</si>
  <si>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</si>
  <si>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</si>
  <si>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</si>
  <si>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</si>
  <si>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</si>
  <si>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</si>
  <si>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</si>
  <si>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</si>
  <si>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</si>
  <si>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</si>
  <si>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</si>
  <si>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</si>
  <si>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</si>
  <si>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</si>
  <si>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</si>
  <si>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</si>
  <si>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</si>
  <si>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</si>
  <si>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</si>
  <si>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</si>
  <si>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</si>
  <si>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</si>
  <si>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</si>
  <si>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</si>
  <si>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</si>
  <si>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</si>
  <si>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</si>
  <si>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</si>
  <si>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</si>
  <si>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</si>
  <si>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</si>
  <si>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</si>
  <si>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</si>
  <si>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</si>
  <si>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</si>
  <si>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</si>
  <si>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</si>
  <si>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</si>
  <si>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</si>
  <si>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</si>
  <si>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</si>
  <si>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</si>
  <si>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</si>
  <si>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</si>
  <si>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</si>
  <si>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</si>
  <si>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</si>
  <si>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</si>
  <si>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</si>
  <si>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</si>
  <si>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</si>
  <si>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</si>
  <si>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</si>
  <si>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</si>
  <si>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</si>
  <si>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</si>
  <si>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</si>
  <si>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</si>
  <si>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</si>
  <si>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</si>
  <si>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</si>
  <si>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</si>
  <si>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</si>
  <si>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</si>
  <si>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</si>
  <si>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</si>
  <si>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</si>
  <si>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</si>
  <si>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</si>
  <si>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</si>
  <si>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</si>
  <si>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</si>
  <si>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</si>
  <si>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</si>
  <si>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</si>
  <si>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</si>
  <si>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</si>
  <si>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</si>
  <si>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</si>
  <si>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</si>
  <si>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</si>
  <si>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</si>
  <si>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</si>
  <si>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</si>
  <si>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</si>
  <si>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</si>
  <si>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</si>
  <si>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</si>
  <si>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</si>
  <si>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</si>
  <si>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</si>
  <si>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</si>
  <si>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</si>
  <si>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</si>
  <si>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</si>
  <si>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</si>
  <si>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</si>
  <si>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</si>
  <si>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</si>
  <si>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</si>
  <si>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</si>
  <si>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</si>
  <si>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</si>
  <si>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</si>
  <si>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</si>
  <si>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</si>
  <si>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</si>
  <si>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</si>
  <si>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</si>
  <si>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</si>
  <si>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</si>
  <si>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</si>
  <si>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</si>
  <si>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</si>
  <si>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</si>
  <si>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</si>
  <si>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</si>
  <si>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</si>
  <si>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</si>
  <si>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</si>
  <si>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</si>
  <si>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</si>
  <si>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</si>
  <si>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</si>
  <si>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</si>
  <si>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</si>
  <si>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</si>
  <si>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</si>
  <si>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</si>
  <si>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</si>
  <si>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</si>
  <si>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</si>
  <si>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</si>
  <si>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</si>
  <si>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</si>
  <si>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</si>
  <si>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</si>
  <si>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</si>
  <si>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</si>
  <si>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</si>
  <si>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</si>
  <si>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</si>
  <si>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</si>
  <si>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</si>
  <si>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</si>
  <si>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</si>
  <si>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</si>
  <si>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</si>
  <si>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</si>
  <si>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</si>
  <si>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</si>
  <si>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</si>
  <si>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</si>
  <si>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</si>
  <si>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</si>
  <si>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</si>
  <si>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</si>
  <si>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</si>
  <si>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</si>
  <si>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</si>
  <si>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</si>
  <si>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</si>
  <si>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</si>
  <si>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</si>
  <si>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</si>
  <si>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</si>
  <si>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</si>
  <si>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</si>
  <si>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</si>
  <si>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</si>
  <si>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</si>
  <si>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</si>
  <si>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</si>
  <si>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</si>
  <si>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</si>
  <si>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</si>
  <si>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</si>
  <si>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</si>
  <si>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</si>
  <si>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</si>
  <si>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</si>
  <si>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</si>
  <si>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</si>
  <si>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</si>
  <si>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</si>
  <si>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</si>
  <si>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</si>
  <si>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</si>
  <si>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</si>
  <si>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</si>
  <si>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</si>
  <si>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</si>
  <si>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</si>
  <si>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</si>
  <si>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</si>
  <si>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</si>
  <si>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</si>
  <si>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</si>
  <si>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</si>
  <si>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</si>
  <si>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</si>
  <si>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</si>
  <si>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</si>
  <si>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</si>
  <si>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</si>
  <si>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</si>
  <si>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</si>
  <si>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</si>
  <si>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</si>
  <si>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</si>
  <si>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</si>
  <si>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</si>
  <si>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</si>
  <si>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</si>
  <si>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</si>
  <si>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</si>
  <si>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</si>
  <si>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</si>
  <si>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</si>
  <si>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</si>
  <si>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</si>
  <si>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</si>
  <si>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</si>
  <si>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</si>
  <si>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</si>
  <si>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</si>
  <si>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</si>
  <si>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</si>
  <si>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</si>
  <si>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</si>
  <si>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</si>
  <si>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</si>
  <si>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</si>
  <si>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</si>
  <si>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</si>
  <si>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</si>
  <si>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</si>
  <si>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</si>
  <si>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</si>
  <si>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</si>
  <si>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</si>
  <si>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</si>
  <si>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</si>
  <si>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</si>
  <si>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</si>
  <si>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</si>
  <si>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</si>
  <si>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</si>
  <si>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</si>
  <si>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</si>
  <si>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</si>
  <si>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</si>
  <si>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</si>
  <si>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</si>
  <si>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</si>
  <si>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</si>
  <si>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</si>
  <si>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</si>
  <si>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</si>
  <si>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</si>
  <si>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</si>
  <si>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</si>
  <si>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</si>
  <si>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</si>
  <si>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</si>
  <si>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</si>
  <si>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</si>
  <si>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</si>
  <si>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</si>
  <si>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</si>
  <si>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</si>
  <si>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</si>
  <si>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</si>
  <si>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</si>
  <si>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</si>
  <si>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</si>
  <si>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</si>
  <si>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</si>
  <si>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</si>
  <si>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</si>
  <si>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</si>
  <si>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</si>
  <si>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</si>
  <si>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</si>
  <si>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</si>
  <si>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</si>
  <si>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</si>
  <si>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</si>
  <si>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</si>
  <si>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</si>
  <si>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</si>
  <si>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</si>
  <si>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</si>
  <si>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</si>
  <si>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</si>
  <si>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</si>
  <si>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</si>
  <si>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</si>
  <si>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</si>
  <si>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</si>
  <si>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</si>
  <si>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</si>
  <si>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</si>
  <si>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</si>
  <si>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</si>
  <si>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</si>
  <si>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</si>
  <si>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</si>
  <si>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</si>
  <si>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</si>
  <si>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</si>
  <si>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</si>
  <si>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</si>
  <si>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</si>
  <si>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</si>
  <si>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</si>
  <si>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</si>
  <si>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</si>
  <si>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</si>
  <si>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</si>
  <si>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</si>
  <si>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</si>
  <si>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</si>
  <si>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</si>
  <si>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</si>
  <si>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</si>
  <si>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</si>
  <si>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</si>
  <si>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</si>
  <si>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</si>
  <si>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</si>
  <si>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</si>
  <si>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</si>
  <si>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</si>
  <si>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</si>
  <si>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</si>
  <si>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</si>
  <si>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</si>
  <si>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</si>
  <si>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</si>
  <si>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</si>
  <si>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</si>
  <si>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</si>
  <si>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</si>
  <si>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</si>
  <si>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</si>
  <si>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</si>
  <si>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</si>
  <si>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</si>
  <si>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</si>
  <si>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</si>
  <si>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</si>
  <si>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</si>
  <si>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</si>
  <si>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</si>
  <si>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</si>
  <si>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</si>
  <si>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</si>
  <si>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</si>
  <si>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</si>
  <si>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</si>
  <si>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</si>
  <si>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</si>
  <si>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</si>
  <si>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</si>
  <si>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</si>
  <si>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</si>
  <si>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</si>
  <si>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</si>
  <si>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</si>
  <si>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</si>
  <si>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</si>
  <si>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</si>
  <si>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</si>
  <si>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</si>
  <si>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</si>
  <si>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</si>
  <si>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</si>
  <si>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</si>
  <si>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</si>
  <si>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</si>
  <si>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</si>
  <si>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</si>
  <si>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</si>
  <si>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</si>
  <si>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</si>
  <si>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</si>
  <si>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</si>
  <si>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</si>
  <si>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</si>
  <si>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</si>
  <si>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</si>
  <si>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</si>
  <si>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</si>
  <si>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</si>
  <si>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</si>
  <si>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</si>
  <si>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</si>
  <si>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</si>
  <si>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</si>
  <si>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</si>
  <si>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</si>
  <si>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</si>
  <si>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</si>
  <si>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</si>
  <si>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</si>
  <si>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</si>
  <si>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</si>
  <si>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</si>
  <si>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</si>
  <si>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</si>
  <si>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</si>
  <si>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</si>
  <si>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</si>
  <si>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</si>
  <si>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</si>
  <si>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</si>
  <si>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</si>
  <si>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</si>
  <si>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</si>
  <si>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</si>
  <si>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</si>
  <si>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</si>
  <si>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</si>
  <si>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</si>
  <si>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</si>
  <si>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</si>
  <si>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</si>
  <si>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</si>
  <si>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</si>
  <si>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</si>
  <si>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</si>
  <si>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</si>
  <si>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</si>
  <si>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</si>
  <si>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</si>
  <si>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</si>
  <si>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</si>
  <si>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</si>
  <si>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</si>
  <si>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</si>
  <si>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</si>
  <si>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</si>
  <si>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</si>
  <si>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</si>
  <si>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</si>
  <si>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</si>
  <si>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</si>
  <si>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</si>
  <si>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</si>
  <si>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</si>
  <si>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</si>
  <si>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</si>
  <si>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</si>
  <si>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</si>
  <si>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</si>
  <si>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</si>
  <si>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</si>
  <si>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</si>
  <si>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</si>
  <si>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</si>
  <si>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</si>
  <si>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</si>
  <si>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</si>
  <si>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</si>
  <si>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</si>
  <si>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</si>
  <si>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</si>
  <si>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</si>
  <si>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</si>
  <si>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</si>
  <si>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</si>
  <si>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</si>
  <si>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</si>
  <si>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</si>
  <si>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</si>
  <si>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</si>
  <si>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</si>
  <si>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</si>
  <si>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</si>
  <si>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</si>
  <si>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</si>
  <si>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</si>
  <si>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</si>
  <si>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</si>
  <si>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</si>
  <si>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</si>
  <si>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</si>
  <si>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</si>
  <si>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</si>
  <si>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</si>
  <si>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</si>
  <si>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</si>
  <si>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</si>
  <si>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</si>
  <si>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</si>
  <si>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</si>
  <si>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</si>
  <si>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</si>
  <si>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</si>
  <si>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</si>
  <si>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</si>
  <si>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</si>
  <si>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</si>
  <si>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</si>
  <si>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</si>
  <si>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</si>
  <si>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</si>
  <si>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</si>
  <si>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</si>
  <si>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</si>
  <si>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</si>
  <si>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</si>
  <si>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</si>
  <si>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</si>
  <si>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</si>
  <si>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</si>
  <si>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</si>
  <si>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</si>
  <si>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</si>
  <si>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</si>
  <si>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</si>
  <si>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</si>
  <si>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</si>
  <si>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</si>
  <si>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</si>
  <si>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</si>
  <si>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</si>
  <si>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</si>
  <si>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</si>
  <si>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</si>
  <si>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</si>
  <si>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</si>
  <si>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</si>
  <si>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</si>
  <si>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</si>
  <si>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</si>
  <si>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</si>
  <si>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</si>
  <si>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</si>
  <si>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</si>
  <si>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</si>
  <si>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</si>
  <si>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</si>
  <si>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</si>
  <si>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</si>
  <si>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</si>
  <si>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</si>
  <si>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</si>
  <si>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</si>
  <si>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</si>
  <si>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</si>
  <si>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</si>
  <si>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</si>
  <si>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</si>
  <si>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</si>
  <si>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</si>
  <si>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</si>
  <si>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</si>
  <si>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</si>
  <si>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</si>
  <si>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</si>
  <si>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</si>
  <si>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</si>
  <si>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</si>
  <si>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</si>
  <si>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</si>
  <si>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</si>
  <si>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</si>
  <si>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</si>
  <si>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</si>
  <si>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</si>
  <si>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</si>
  <si>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</si>
  <si>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</si>
  <si>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</si>
  <si>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</si>
  <si>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</si>
  <si>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</si>
  <si>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</si>
  <si>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</si>
  <si>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</si>
  <si>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</si>
  <si>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</si>
  <si>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</si>
  <si>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</si>
  <si>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</si>
  <si>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</si>
  <si>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</si>
  <si>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</si>
  <si>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</si>
  <si>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</si>
  <si>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</si>
  <si>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</si>
  <si>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</si>
  <si>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</si>
  <si>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</si>
  <si>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</si>
  <si>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</si>
  <si>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</si>
  <si>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</si>
  <si>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</si>
  <si>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</si>
  <si>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</si>
  <si>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</si>
  <si>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</si>
  <si>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</si>
  <si>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</si>
  <si>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</si>
  <si>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</si>
  <si>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</si>
  <si>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</si>
  <si>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</si>
  <si>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</si>
  <si>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</si>
  <si>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</si>
  <si>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</si>
  <si>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</si>
  <si>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</si>
  <si>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</si>
  <si>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</si>
  <si>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</si>
  <si>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</si>
  <si>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</si>
  <si>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</si>
  <si>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</si>
  <si>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</si>
  <si>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</si>
  <si>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</si>
  <si>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</si>
  <si>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</si>
  <si>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</si>
  <si>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</si>
  <si>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</si>
  <si>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</si>
  <si>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</si>
  <si>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</si>
  <si>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</si>
  <si>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</si>
  <si>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</si>
  <si>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</si>
  <si>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</si>
  <si>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</si>
  <si>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</si>
  <si>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</si>
  <si>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</si>
  <si>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</si>
  <si>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</si>
  <si>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</si>
  <si>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</si>
  <si>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</si>
  <si>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</si>
  <si>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</si>
  <si>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</si>
  <si>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</si>
  <si>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</si>
  <si>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</si>
  <si>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</si>
  <si>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</si>
  <si>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</si>
  <si>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</si>
  <si>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</si>
  <si>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</si>
  <si>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</si>
  <si>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</si>
  <si>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</si>
  <si>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</si>
  <si>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</si>
  <si>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</si>
  <si>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</si>
  <si>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</si>
  <si>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</si>
  <si>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</si>
  <si>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</si>
  <si>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</si>
  <si>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</si>
  <si>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</si>
  <si>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</si>
  <si>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</si>
  <si>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</si>
  <si>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</si>
  <si>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</si>
  <si>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</si>
  <si>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</si>
  <si>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</si>
  <si>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</si>
  <si>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</si>
  <si>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</si>
  <si>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</si>
  <si>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</si>
  <si>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</si>
  <si>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</si>
  <si>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</si>
  <si>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</si>
  <si>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</si>
  <si>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</si>
  <si>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</si>
  <si>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</si>
  <si>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</si>
  <si>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</si>
  <si>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</si>
  <si>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</si>
  <si>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</si>
  <si>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</si>
  <si>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</si>
  <si>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</si>
  <si>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</si>
  <si>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</si>
  <si>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</si>
  <si>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</si>
  <si>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</si>
  <si>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</si>
  <si>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</si>
  <si>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</si>
  <si>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</si>
  <si>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</si>
  <si>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</si>
  <si>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</si>
  <si>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</si>
  <si>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</si>
  <si>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</si>
  <si>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</si>
  <si>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</si>
  <si>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</si>
  <si>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</si>
  <si>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</si>
  <si>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</si>
  <si>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</si>
  <si>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</si>
  <si>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</si>
  <si>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</si>
  <si>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</si>
  <si>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</si>
  <si>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</si>
  <si>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</si>
  <si>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</si>
  <si>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</si>
  <si>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</si>
  <si>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</si>
  <si>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</si>
  <si>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</si>
  <si>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</si>
  <si>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</si>
  <si>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</si>
  <si>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</si>
  <si>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</si>
  <si>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</si>
  <si>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</si>
  <si>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</si>
  <si>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</si>
  <si>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</si>
  <si>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</si>
  <si>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</si>
  <si>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</si>
  <si>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</si>
  <si>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</si>
  <si>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</si>
  <si>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</si>
  <si>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</si>
  <si>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</si>
  <si>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</si>
  <si>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</si>
  <si>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</si>
  <si>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</si>
  <si>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</si>
  <si>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</si>
  <si>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</si>
  <si>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</si>
  <si>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</si>
  <si>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</si>
  <si>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</si>
  <si>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</si>
  <si>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</si>
  <si>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</si>
  <si>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</si>
  <si>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</si>
  <si>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</si>
  <si>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</si>
  <si>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</si>
  <si>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</si>
  <si>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</si>
  <si>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</si>
  <si>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</si>
  <si>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</si>
  <si>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</si>
  <si>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</si>
  <si>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</si>
  <si>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</si>
  <si>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</si>
  <si>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</si>
  <si>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</si>
  <si>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</si>
  <si>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</si>
  <si>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</si>
  <si>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</si>
  <si>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</si>
  <si>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</si>
  <si>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</si>
  <si>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</si>
  <si>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</si>
  <si>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</si>
  <si>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</si>
  <si>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</si>
  <si>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</si>
  <si>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</si>
  <si>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</si>
  <si>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</si>
  <si>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</si>
  <si>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</si>
  <si>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</si>
  <si>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</si>
  <si>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</si>
  <si>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</si>
  <si>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</si>
  <si>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</si>
  <si>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</si>
  <si>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</si>
  <si>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</si>
  <si>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</si>
  <si>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</si>
  <si>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</si>
  <si>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</si>
  <si>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</si>
  <si>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</si>
  <si>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</si>
  <si>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</si>
  <si>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</si>
  <si>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</si>
  <si>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</si>
  <si>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</si>
  <si>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</si>
  <si>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</si>
  <si>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</si>
  <si>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</si>
  <si>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</si>
  <si>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</si>
  <si>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</si>
  <si>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</si>
  <si>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</si>
  <si>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</si>
  <si>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</si>
  <si>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</si>
  <si>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</si>
  <si>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</si>
  <si>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</si>
  <si>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</si>
  <si>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</si>
  <si>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</si>
  <si>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</si>
  <si>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</si>
  <si>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</si>
  <si>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</si>
  <si>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</si>
  <si>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</si>
  <si>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</si>
  <si>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</si>
  <si>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</si>
  <si>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</si>
  <si>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</si>
  <si>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</si>
  <si>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</si>
  <si>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</si>
  <si>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</si>
  <si>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</si>
  <si>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</si>
  <si>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</si>
  <si>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</si>
  <si>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</si>
  <si>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</si>
  <si>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</si>
  <si>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</si>
  <si>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</si>
  <si>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</si>
  <si>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</si>
  <si>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</si>
  <si>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</si>
  <si>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</si>
  <si>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</si>
  <si>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</si>
  <si>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</si>
  <si>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</si>
  <si>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</si>
  <si>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</si>
  <si>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</si>
  <si>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</si>
  <si>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</si>
  <si>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</si>
  <si>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</si>
  <si>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</si>
  <si>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</si>
  <si>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</si>
  <si>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</si>
  <si>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</si>
  <si>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</si>
  <si>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</si>
  <si>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</si>
  <si>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</si>
  <si>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</si>
  <si>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</si>
  <si>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</si>
  <si>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</si>
  <si>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</si>
  <si>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</si>
  <si>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</si>
  <si>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</si>
  <si>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</si>
  <si>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</si>
  <si>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</si>
  <si>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</si>
  <si>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</si>
  <si>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</si>
  <si>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</si>
  <si>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</si>
  <si>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</si>
  <si>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</si>
  <si>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</si>
  <si>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</si>
  <si>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</si>
  <si>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</si>
  <si>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</si>
  <si>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</si>
  <si>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</si>
  <si>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</si>
  <si>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</si>
  <si>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</si>
  <si>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</si>
  <si>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</si>
  <si>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</si>
  <si>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</si>
  <si>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</si>
  <si>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</si>
  <si>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</si>
  <si>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</si>
  <si>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</si>
  <si>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</si>
  <si>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</si>
  <si>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</si>
  <si>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</si>
  <si>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</si>
  <si>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</si>
  <si>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</si>
  <si>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</si>
  <si>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</si>
  <si>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</si>
  <si>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</si>
  <si>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</si>
  <si>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</si>
  <si>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</si>
  <si>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</si>
  <si>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</si>
  <si>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</si>
  <si>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</si>
  <si>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</si>
  <si>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</si>
  <si>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</si>
  <si>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</si>
  <si>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</si>
  <si>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</si>
  <si>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</si>
  <si>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</si>
  <si>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</si>
  <si>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</si>
  <si>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</si>
  <si>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</si>
  <si>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</si>
  <si>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</si>
  <si>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</si>
  <si>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</si>
  <si>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</si>
  <si>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</si>
  <si>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</si>
  <si>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</si>
  <si>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</si>
  <si>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</si>
  <si>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</si>
  <si>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</si>
  <si>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</si>
  <si>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</si>
  <si>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</si>
  <si>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</si>
  <si>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</si>
  <si>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</si>
  <si>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</si>
  <si>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</si>
  <si>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</si>
  <si>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</si>
  <si>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</si>
  <si>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</si>
  <si>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</si>
  <si>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</si>
  <si>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</si>
  <si>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</si>
  <si>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</si>
  <si>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</si>
  <si>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</si>
  <si>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</si>
  <si>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</si>
  <si>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</si>
  <si>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</si>
  <si>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</si>
  <si>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</si>
  <si>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</si>
  <si>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</si>
  <si>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</si>
  <si>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</si>
  <si>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</si>
  <si>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</si>
  <si>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</si>
  <si>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</si>
  <si>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</si>
  <si>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</si>
  <si>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</si>
  <si>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</si>
  <si>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</si>
  <si>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</si>
  <si>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</si>
  <si>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</si>
  <si>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</si>
  <si>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</si>
  <si>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</si>
  <si>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</si>
  <si>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</si>
  <si>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</si>
  <si>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</si>
  <si>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</si>
  <si>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</si>
  <si>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</si>
  <si>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</si>
  <si>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</si>
  <si>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</si>
  <si>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</si>
  <si>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</si>
  <si>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</si>
  <si>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</si>
  <si>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</si>
  <si>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</si>
  <si>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</si>
  <si>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</si>
  <si>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</si>
  <si>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</si>
  <si>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</si>
  <si>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</si>
  <si>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</si>
  <si>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</si>
  <si>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</si>
  <si>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</si>
  <si>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</si>
  <si>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</si>
  <si>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</si>
  <si>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</si>
  <si>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</si>
  <si>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</si>
  <si>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</si>
  <si>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</si>
  <si>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</si>
  <si>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</si>
  <si>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</si>
  <si>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</si>
  <si>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</si>
  <si>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</si>
  <si>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</si>
  <si>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</si>
  <si>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</si>
  <si>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</si>
  <si>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</si>
  <si>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</si>
  <si>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</si>
  <si>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</si>
  <si>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</si>
  <si>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</si>
  <si>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</si>
  <si>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</si>
  <si>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</si>
  <si>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</si>
  <si>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</si>
  <si>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</si>
  <si>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</si>
  <si>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</si>
  <si>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</si>
  <si>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</si>
  <si>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</si>
  <si>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</si>
  <si>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</si>
  <si>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</si>
  <si>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</si>
  <si>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</si>
  <si>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</si>
  <si>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</si>
  <si>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</si>
  <si>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</si>
  <si>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</si>
  <si>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</si>
  <si>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</si>
  <si>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</si>
  <si>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</si>
  <si>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</si>
  <si>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</si>
  <si>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</si>
  <si>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</si>
  <si>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</si>
  <si>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</si>
  <si>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</si>
  <si>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</si>
  <si>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</si>
  <si>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</si>
  <si>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</si>
  <si>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</si>
  <si>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</si>
  <si>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</si>
  <si>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</si>
  <si>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</si>
  <si>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</si>
  <si>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</si>
  <si>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</si>
  <si>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</si>
  <si>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</si>
  <si>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</si>
  <si>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</si>
  <si>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</si>
  <si>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</si>
  <si>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</si>
  <si>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</si>
  <si>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</si>
  <si>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</si>
  <si>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</si>
  <si>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</si>
  <si>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</si>
  <si>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</si>
  <si>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</si>
  <si>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</si>
  <si>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</si>
  <si>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</si>
  <si>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</si>
  <si>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</si>
  <si>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</si>
  <si>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</si>
  <si>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</si>
  <si>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</si>
  <si>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</si>
  <si>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</si>
  <si>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</si>
  <si>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</si>
  <si>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</si>
  <si>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</si>
  <si>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</si>
  <si>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</si>
  <si>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</si>
  <si>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</si>
  <si>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</si>
  <si>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</si>
  <si>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</si>
  <si>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</si>
  <si>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</si>
  <si>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</si>
  <si>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</si>
  <si>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</si>
  <si>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</si>
  <si>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</si>
  <si>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</si>
  <si>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</si>
  <si>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</si>
  <si>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</si>
  <si>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</si>
  <si>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</si>
  <si>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</si>
  <si>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</si>
  <si>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</si>
  <si>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</si>
  <si>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</si>
  <si>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</si>
  <si>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</si>
  <si>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</si>
  <si>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</si>
  <si>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</si>
  <si>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</si>
  <si>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</si>
  <si>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</si>
  <si>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</si>
  <si>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</si>
  <si>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</si>
  <si>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</si>
  <si>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</si>
  <si>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</si>
  <si>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</si>
  <si>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</si>
  <si>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</si>
  <si>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</si>
  <si>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</si>
  <si>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</si>
  <si>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</si>
  <si>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</si>
  <si>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</si>
  <si>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</si>
  <si>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</si>
  <si>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</si>
  <si>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</si>
  <si>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</si>
  <si>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</si>
  <si>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</si>
  <si>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</si>
  <si>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</si>
  <si>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</si>
  <si>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</si>
  <si>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</si>
  <si>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</si>
  <si>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</si>
  <si>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</si>
  <si>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</si>
  <si>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</si>
  <si>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</si>
  <si>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</si>
  <si>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</si>
  <si>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</si>
  <si>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</si>
  <si>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</si>
  <si>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</si>
  <si>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</si>
  <si>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</si>
  <si>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</si>
  <si>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</si>
  <si>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</si>
  <si>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</si>
  <si>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</si>
  <si>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</si>
  <si>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</si>
  <si>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</si>
  <si>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</si>
  <si>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</si>
  <si>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</si>
  <si>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</si>
  <si>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</si>
  <si>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</si>
  <si>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</si>
  <si>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</si>
  <si>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</si>
  <si>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</si>
  <si>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</si>
  <si>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</si>
  <si>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</si>
  <si>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</si>
  <si>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</si>
  <si>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</si>
  <si>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</si>
  <si>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</si>
  <si>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</si>
  <si>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</si>
  <si>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</si>
  <si>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</si>
  <si>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</si>
  <si>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</si>
  <si>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</si>
  <si>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</si>
  <si>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</si>
  <si>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</si>
  <si>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</si>
  <si>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</si>
  <si>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</si>
  <si>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</si>
  <si>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</si>
  <si>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</si>
  <si>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</si>
  <si>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</si>
  <si>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</si>
  <si>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</si>
  <si>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</si>
  <si>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</si>
  <si>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</si>
  <si>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</si>
  <si>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</si>
  <si>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</si>
  <si>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</si>
  <si>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</si>
  <si>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</si>
  <si>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</si>
  <si>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</si>
  <si>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</si>
  <si>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</si>
  <si>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</si>
  <si>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</si>
  <si>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</si>
  <si>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</si>
  <si>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</si>
  <si>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</si>
  <si>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</si>
  <si>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</si>
  <si>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</si>
  <si>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</si>
  <si>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</si>
  <si>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</si>
  <si>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</si>
  <si>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</si>
  <si>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</si>
  <si>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</si>
  <si>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</si>
  <si>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</si>
  <si>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</si>
  <si>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</si>
  <si>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</si>
  <si>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</si>
  <si>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</si>
  <si>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</si>
  <si>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</si>
  <si>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</si>
  <si>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</si>
  <si>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</si>
  <si>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</si>
  <si>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</si>
  <si>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</si>
  <si>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</si>
  <si>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</si>
  <si>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</si>
  <si>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</si>
  <si>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</si>
  <si>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</si>
  <si>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</si>
  <si>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</si>
  <si>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</si>
  <si>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</si>
  <si>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</si>
  <si>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</si>
  <si>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</si>
  <si>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</si>
  <si>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</si>
  <si>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</si>
  <si>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</si>
  <si>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</si>
  <si>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</si>
  <si>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</si>
  <si>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</si>
  <si>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</si>
  <si>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</si>
  <si>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</si>
  <si>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</si>
  <si>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</si>
  <si>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</si>
  <si>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</si>
  <si>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</si>
  <si>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</si>
  <si>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</si>
  <si>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</si>
  <si>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</si>
  <si>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</si>
  <si>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</si>
  <si>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</si>
  <si>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</si>
  <si>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</si>
  <si>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</si>
  <si>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</si>
  <si>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</si>
  <si>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</si>
  <si>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</si>
  <si>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</si>
  <si>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</si>
  <si>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</si>
  <si>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</si>
  <si>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</si>
  <si>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</si>
  <si>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</si>
  <si>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</si>
  <si>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</si>
  <si>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</si>
  <si>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</si>
  <si>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</si>
  <si>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</si>
  <si>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</si>
  <si>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</si>
  <si>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</si>
  <si>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</si>
  <si>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</si>
  <si>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</si>
  <si>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</si>
  <si>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</si>
  <si>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</si>
  <si>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</si>
  <si>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</si>
  <si>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</si>
  <si>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</si>
  <si>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</si>
  <si>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</si>
  <si>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</si>
  <si>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</si>
  <si>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</si>
  <si>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</si>
  <si>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</si>
  <si>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</si>
  <si>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</si>
  <si>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</si>
  <si>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</si>
  <si>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</si>
  <si>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</si>
  <si>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</si>
  <si>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</si>
  <si>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</si>
  <si>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</si>
  <si>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</si>
  <si>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</si>
  <si>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</si>
  <si>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</si>
  <si>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</si>
  <si>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</si>
  <si>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</si>
  <si>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</si>
  <si>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</si>
  <si>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</si>
  <si>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</si>
  <si>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</si>
  <si>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</si>
  <si>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</si>
  <si>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</si>
  <si>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</si>
  <si>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</si>
  <si>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</si>
  <si>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</si>
  <si>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</si>
  <si>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</si>
  <si>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</si>
  <si>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</si>
  <si>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</si>
  <si>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</si>
  <si>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</si>
  <si>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</si>
  <si>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</si>
  <si>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</si>
  <si>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</si>
  <si>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</si>
  <si>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</si>
  <si>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</si>
  <si>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</si>
  <si>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</si>
  <si>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</si>
  <si>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</si>
  <si>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</si>
  <si>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</si>
  <si>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</si>
  <si>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</si>
  <si>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</si>
  <si>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</si>
  <si>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</si>
  <si>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</si>
  <si>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</si>
  <si>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</si>
  <si>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</si>
  <si>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</si>
  <si>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</si>
  <si>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</si>
  <si>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</si>
  <si>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</si>
  <si>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</si>
  <si>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</si>
  <si>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</si>
  <si>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</si>
  <si>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</si>
  <si>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</si>
  <si>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</si>
  <si>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</si>
  <si>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</si>
  <si>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</si>
  <si>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</si>
  <si>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</si>
  <si>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</si>
  <si>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</si>
  <si>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</si>
  <si>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</si>
  <si>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</si>
  <si>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</si>
  <si>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</si>
  <si>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</si>
  <si>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</si>
  <si>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</si>
  <si>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</si>
  <si>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</si>
  <si>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</si>
  <si>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</si>
  <si>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</si>
  <si>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</si>
  <si>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</si>
  <si>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</si>
  <si>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</si>
  <si>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</si>
  <si>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</si>
  <si>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</si>
  <si>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</si>
  <si>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</si>
  <si>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</si>
  <si>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</si>
  <si>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</si>
  <si>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</si>
  <si>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</si>
  <si>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</si>
  <si>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</si>
  <si>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</si>
  <si>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</si>
  <si>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</si>
  <si>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</si>
  <si>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</si>
  <si>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</si>
  <si>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</si>
  <si>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</si>
  <si>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</si>
  <si>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</si>
  <si>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</si>
  <si>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</si>
  <si>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</si>
  <si>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</si>
  <si>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</si>
  <si>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</si>
  <si>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</si>
  <si>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</si>
  <si>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</si>
  <si>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</si>
  <si>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</si>
  <si>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</si>
  <si>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</si>
  <si>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</si>
  <si>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</si>
  <si>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</si>
  <si>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</si>
  <si>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</si>
  <si>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</si>
  <si>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</si>
  <si>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</si>
  <si>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</si>
  <si>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</si>
  <si>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</si>
  <si>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</si>
  <si>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</si>
  <si>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</si>
  <si>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</si>
  <si>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</si>
  <si>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</si>
  <si>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</si>
  <si>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</si>
  <si>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</si>
  <si>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</si>
  <si>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</si>
  <si>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</si>
  <si>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</si>
  <si>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</si>
  <si>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</si>
  <si>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</si>
  <si>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</si>
  <si>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</si>
  <si>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</si>
  <si>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</si>
  <si>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</si>
  <si>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</si>
  <si>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</si>
  <si>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</si>
  <si>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</si>
  <si>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</si>
  <si>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</si>
  <si>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</si>
  <si>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</si>
  <si>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</si>
  <si>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</si>
  <si>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</si>
  <si>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</si>
  <si>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</si>
  <si>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</si>
  <si>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</si>
  <si>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</si>
  <si>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</si>
  <si>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</si>
  <si>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</si>
  <si>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</si>
  <si>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</si>
  <si>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</si>
  <si>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</si>
  <si>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</si>
  <si>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</si>
  <si>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</si>
  <si>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</si>
  <si>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</si>
  <si>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</si>
  <si>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</si>
  <si>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</si>
  <si>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</si>
  <si>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</si>
  <si>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</si>
  <si>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</si>
  <si>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</si>
  <si>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</si>
  <si>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</si>
  <si>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</si>
  <si>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</si>
  <si>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</si>
  <si>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</si>
  <si>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</si>
  <si>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</si>
  <si>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</si>
  <si>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</si>
  <si>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</si>
  <si>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</si>
  <si>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</si>
  <si>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</si>
  <si>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</si>
  <si>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</si>
  <si>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</si>
  <si>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</si>
  <si>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</si>
  <si>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</si>
  <si>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</si>
  <si>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</si>
  <si>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</si>
  <si>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</si>
  <si>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</si>
  <si>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</si>
  <si>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</si>
  <si>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</si>
  <si>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</si>
  <si>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</si>
  <si>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</si>
  <si>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</si>
  <si>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</si>
  <si>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</si>
  <si>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</si>
  <si>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</si>
  <si>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</si>
  <si>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</si>
  <si>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</si>
  <si>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</si>
  <si>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</si>
  <si>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</si>
  <si>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</si>
  <si>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</si>
  <si>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</si>
  <si>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</si>
  <si>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</si>
  <si>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</si>
  <si>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</si>
  <si>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</si>
  <si>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</si>
  <si>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</si>
  <si>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</si>
  <si>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</si>
  <si>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</si>
  <si>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</si>
  <si>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</si>
  <si>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</si>
  <si>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</si>
  <si>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</si>
  <si>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</si>
  <si>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</si>
  <si>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</si>
  <si>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</si>
  <si>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</si>
  <si>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</si>
  <si>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</si>
  <si>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</si>
  <si>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</si>
  <si>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</si>
  <si>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</si>
  <si>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</si>
  <si>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</si>
  <si>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</si>
  <si>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</si>
  <si>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</si>
  <si>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</si>
  <si>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</si>
  <si>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</si>
  <si>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</si>
  <si>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</si>
  <si>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</si>
  <si>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</si>
  <si>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</si>
  <si>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</si>
  <si>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</si>
  <si>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</si>
  <si>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</si>
  <si>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</si>
  <si>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</si>
  <si>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</si>
  <si>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</si>
  <si>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</si>
  <si>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</si>
  <si>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</si>
  <si>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</si>
  <si>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</si>
  <si>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</si>
  <si>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</si>
  <si>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</si>
  <si>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</si>
  <si>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</si>
  <si>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</si>
  <si>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</si>
  <si>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</si>
  <si>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</si>
  <si>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</si>
  <si>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</si>
  <si>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</si>
  <si>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</si>
  <si>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</si>
  <si>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</si>
  <si>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</si>
  <si>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</si>
  <si>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</si>
  <si>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</si>
  <si>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</si>
  <si>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</si>
  <si>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</si>
  <si>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</si>
  <si>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</si>
  <si>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</si>
  <si>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</si>
  <si>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</si>
  <si>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</si>
  <si>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</si>
  <si>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</si>
  <si>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</si>
  <si>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</si>
  <si>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</si>
  <si>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</si>
  <si>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</si>
  <si>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</si>
  <si>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</si>
  <si>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</si>
  <si>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</si>
  <si>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</si>
  <si>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</si>
  <si>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</si>
  <si>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</si>
  <si>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</si>
  <si>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</si>
  <si>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</si>
  <si>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</si>
  <si>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</si>
  <si>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</si>
  <si>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</si>
  <si>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</si>
  <si>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</si>
  <si>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</si>
  <si>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</si>
  <si>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</si>
  <si>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</si>
  <si>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</si>
  <si>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</si>
  <si>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</si>
  <si>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</si>
  <si>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</si>
  <si>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</si>
  <si>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</si>
  <si>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</si>
  <si>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</si>
  <si>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</si>
  <si>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</si>
  <si>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</si>
  <si>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</si>
  <si>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</si>
  <si>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</si>
  <si>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</si>
  <si>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</si>
  <si>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</si>
  <si>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</si>
  <si>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</si>
  <si>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</si>
  <si>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</si>
  <si>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</si>
  <si>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</si>
  <si>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</si>
  <si>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</si>
  <si>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</si>
  <si>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</si>
  <si>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</si>
  <si>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</si>
  <si>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</si>
  <si>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</si>
  <si>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</si>
  <si>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</si>
  <si>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</si>
  <si>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</si>
  <si>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</si>
  <si>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</si>
  <si>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</si>
  <si>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</si>
  <si>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</si>
  <si>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</si>
  <si>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</si>
  <si>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</si>
  <si>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</si>
  <si>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</si>
  <si>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</si>
  <si>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</si>
  <si>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</si>
  <si>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</si>
  <si>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</si>
  <si>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</si>
  <si>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</si>
  <si>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</si>
  <si>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</si>
  <si>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</si>
  <si>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</si>
  <si>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</si>
  <si>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</si>
  <si>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</si>
  <si>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</si>
  <si>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</si>
  <si>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</si>
  <si>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</si>
  <si>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</si>
  <si>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</si>
  <si>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</si>
  <si>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</si>
  <si>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</si>
  <si>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</si>
  <si>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</si>
  <si>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</si>
  <si>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</si>
  <si>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</si>
  <si>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</si>
  <si>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</si>
  <si>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</si>
  <si>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</si>
  <si>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</si>
  <si>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</si>
  <si>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</si>
  <si>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</si>
  <si>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</si>
  <si>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</si>
  <si>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</si>
  <si>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</si>
  <si>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</si>
  <si>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</si>
  <si>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</si>
  <si>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</si>
  <si>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</si>
  <si>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</si>
  <si>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</si>
  <si>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</si>
  <si>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</si>
  <si>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</si>
  <si>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</si>
  <si>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</si>
  <si>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</si>
  <si>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</si>
  <si>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</si>
  <si>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</si>
  <si>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</si>
  <si>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</si>
  <si>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</si>
  <si>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</si>
  <si>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</si>
  <si>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</si>
  <si>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</si>
  <si>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</si>
  <si>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</si>
  <si>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</si>
  <si>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</si>
  <si>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</si>
  <si>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</si>
  <si>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</si>
  <si>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</si>
  <si>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</si>
  <si>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</si>
  <si>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</si>
  <si>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</si>
  <si>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</si>
  <si>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</si>
  <si>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</si>
  <si>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</si>
  <si>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</si>
  <si>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</si>
  <si>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</si>
  <si>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</si>
  <si>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</si>
  <si>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</si>
  <si>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</si>
  <si>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</si>
  <si>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</si>
  <si>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</si>
  <si>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</si>
  <si>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</si>
  <si>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</si>
  <si>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</si>
  <si>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</si>
  <si>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</si>
  <si>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</si>
  <si>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</si>
  <si>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</si>
  <si>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</si>
  <si>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</si>
  <si>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</si>
  <si>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</si>
  <si>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</si>
  <si>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</si>
  <si>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</si>
  <si>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</si>
  <si>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</si>
  <si>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</si>
  <si>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</si>
  <si>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</si>
  <si>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</si>
  <si>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</si>
  <si>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</si>
  <si>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</si>
  <si>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</si>
  <si>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</si>
  <si>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</si>
  <si>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</si>
  <si>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</si>
  <si>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</si>
  <si>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</si>
  <si>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</si>
  <si>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</si>
  <si>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</si>
  <si>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</si>
  <si>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</si>
  <si>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</si>
  <si>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</si>
  <si>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</si>
  <si>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</si>
  <si>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</si>
  <si>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</si>
  <si>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</si>
  <si>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</si>
  <si>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</si>
  <si>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</si>
  <si>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</si>
  <si>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</si>
  <si>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</si>
  <si>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</si>
  <si>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</si>
  <si>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</si>
  <si>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</si>
  <si>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</si>
  <si>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</si>
  <si>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</si>
  <si>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</si>
  <si>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</si>
  <si>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</si>
  <si>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</si>
  <si>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</si>
  <si>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</si>
  <si>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</si>
  <si>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</si>
  <si>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</si>
  <si>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</si>
  <si>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</si>
  <si>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</si>
  <si>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</si>
  <si>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</si>
  <si>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</si>
  <si>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</si>
  <si>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</si>
  <si>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</si>
  <si>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</si>
  <si>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</si>
  <si>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</si>
  <si>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</si>
  <si>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</si>
  <si>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</si>
  <si>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</si>
  <si>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</si>
  <si>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</si>
  <si>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</si>
  <si>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</si>
  <si>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</si>
  <si>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</si>
  <si>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</si>
  <si>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</si>
  <si>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</si>
  <si>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</si>
  <si>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</si>
  <si>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</si>
  <si>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</si>
  <si>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</si>
  <si>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</si>
  <si>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</si>
  <si>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</si>
  <si>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</si>
  <si>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</si>
  <si>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</si>
  <si>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</si>
  <si>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</si>
  <si>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</si>
  <si>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</si>
  <si>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</si>
  <si>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</si>
  <si>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</si>
  <si>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</si>
  <si>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</si>
  <si>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</si>
  <si>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</si>
  <si>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</si>
  <si>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</si>
  <si>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</si>
  <si>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</si>
  <si>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</si>
  <si>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</si>
  <si>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</si>
  <si>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</si>
  <si>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</si>
  <si>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</si>
  <si>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</si>
  <si>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</si>
  <si>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</si>
  <si>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</si>
  <si>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</si>
  <si>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</si>
  <si>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</si>
  <si>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</si>
  <si>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</si>
  <si>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</si>
  <si>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</si>
  <si>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</si>
  <si>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</si>
  <si>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</si>
  <si>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</si>
  <si>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</si>
  <si>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</si>
  <si>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</si>
  <si>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</si>
  <si>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</si>
  <si>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</si>
  <si>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</si>
  <si>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</si>
  <si>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</si>
  <si>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</si>
  <si>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</si>
  <si>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</si>
  <si>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</si>
  <si>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</si>
  <si>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</si>
  <si>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</si>
  <si>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</si>
  <si>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</si>
  <si>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</si>
  <si>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</si>
  <si>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</si>
  <si>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</si>
  <si>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</si>
  <si>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</si>
  <si>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</si>
  <si>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</si>
  <si>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</si>
  <si>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</si>
  <si>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</si>
  <si>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</si>
  <si>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</si>
  <si>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</si>
  <si>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</si>
  <si>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</si>
  <si>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</si>
  <si>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</si>
  <si>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</si>
  <si>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</si>
  <si>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</si>
  <si>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</si>
  <si>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</si>
  <si>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</si>
  <si>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</si>
  <si>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</si>
  <si>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</si>
  <si>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</si>
  <si>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</si>
  <si>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</si>
  <si>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</si>
  <si>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</si>
  <si>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</si>
  <si>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</si>
  <si>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</si>
  <si>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</si>
  <si>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</si>
  <si>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</si>
  <si>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</si>
  <si>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</si>
  <si>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</si>
  <si>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</si>
  <si>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</si>
  <si>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</si>
  <si>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</si>
  <si>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</si>
  <si>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</si>
  <si>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</si>
  <si>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</si>
  <si>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</si>
  <si>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</si>
  <si>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</si>
  <si>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</si>
  <si>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</si>
  <si>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</si>
  <si>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</si>
  <si>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</si>
  <si>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</si>
  <si>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</si>
  <si>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</si>
  <si>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</si>
  <si>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</si>
  <si>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</si>
  <si>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</si>
  <si>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</si>
  <si>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</si>
  <si>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</si>
  <si>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</si>
  <si>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</si>
  <si>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</si>
  <si>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</si>
  <si>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</si>
  <si>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</si>
  <si>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</si>
  <si>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</si>
  <si>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</si>
  <si>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</si>
  <si>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</si>
  <si>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</si>
  <si>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</si>
  <si>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</si>
  <si>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</si>
  <si>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</si>
  <si>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</si>
  <si>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</si>
  <si>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</si>
  <si>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</si>
  <si>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</si>
  <si>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</si>
  <si>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</si>
  <si>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</si>
  <si>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</si>
  <si>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</si>
  <si>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</si>
  <si>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</si>
  <si>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</si>
  <si>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</si>
  <si>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</si>
  <si>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</si>
  <si>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</si>
  <si>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</si>
  <si>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</si>
  <si>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</si>
  <si>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</si>
  <si>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</si>
  <si>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</si>
  <si>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</si>
  <si>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</si>
  <si>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</si>
  <si>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</si>
  <si>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</si>
  <si>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</si>
  <si>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</si>
  <si>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</si>
  <si>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</si>
  <si>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</si>
  <si>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</si>
  <si>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</si>
  <si>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</si>
  <si>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</si>
  <si>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</si>
  <si>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</si>
  <si>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</si>
  <si>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</si>
  <si>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</si>
  <si>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</si>
  <si>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</si>
  <si>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</si>
  <si>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</si>
  <si>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</si>
  <si>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</si>
  <si>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</si>
  <si>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</si>
  <si>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</si>
  <si>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</si>
  <si>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</si>
  <si>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</si>
  <si>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</si>
  <si>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</si>
  <si>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</si>
  <si>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</si>
  <si>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</si>
  <si>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</si>
  <si>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</si>
  <si>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</si>
  <si>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</si>
  <si>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</si>
  <si>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</si>
  <si>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</si>
  <si>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</si>
  <si>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</si>
  <si>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</si>
  <si>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</si>
  <si>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</si>
  <si>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</si>
  <si>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</si>
  <si>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</si>
  <si>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</si>
  <si>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</si>
  <si>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</si>
  <si>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</si>
  <si>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</si>
  <si>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</si>
  <si>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</si>
  <si>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</si>
  <si>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</si>
  <si>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</si>
  <si>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</si>
  <si>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</si>
  <si>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</si>
  <si>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</si>
  <si>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</si>
  <si>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</si>
  <si>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</si>
  <si>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</si>
  <si>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</si>
  <si>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</si>
  <si>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</si>
  <si>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</si>
  <si>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</si>
  <si>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</si>
  <si>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</si>
  <si>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</si>
  <si>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</si>
  <si>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</si>
  <si>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</si>
  <si>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</si>
  <si>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</si>
  <si>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</si>
  <si>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</si>
  <si>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</si>
  <si>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</si>
  <si>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</si>
  <si>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</si>
  <si>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</si>
  <si>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</si>
  <si>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</si>
  <si>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</si>
  <si>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</si>
  <si>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</si>
  <si>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</si>
  <si>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</si>
  <si>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</si>
  <si>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</si>
  <si>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</si>
  <si>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</si>
  <si>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</si>
  <si>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</si>
  <si>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</si>
  <si>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</si>
  <si>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</si>
  <si>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</si>
  <si>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</si>
  <si>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</si>
  <si>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</si>
  <si>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</si>
  <si>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</si>
  <si>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</si>
  <si>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</si>
  <si>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</si>
  <si>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</si>
  <si>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</si>
  <si>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</si>
  <si>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</si>
  <si>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</si>
  <si>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</si>
  <si>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</si>
  <si>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</si>
  <si>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</si>
  <si>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</si>
  <si>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</si>
  <si>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</si>
  <si>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</si>
  <si>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</si>
  <si>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</si>
  <si>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</si>
  <si>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</si>
  <si>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</si>
  <si>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</si>
  <si>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</si>
  <si>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</si>
  <si>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</si>
  <si>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</si>
  <si>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</si>
  <si>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</si>
  <si>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</si>
  <si>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</si>
  <si>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</si>
  <si>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</si>
  <si>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</si>
  <si>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</si>
  <si>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</si>
  <si>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</si>
  <si>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</si>
  <si>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</si>
  <si>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</si>
  <si>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</si>
  <si>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</si>
  <si>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</si>
  <si>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</si>
  <si>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</si>
  <si>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</si>
  <si>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</si>
  <si>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</si>
  <si>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</si>
  <si>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</si>
  <si>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</si>
  <si>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</si>
  <si>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</si>
  <si>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</si>
  <si>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</si>
  <si>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</si>
  <si>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</si>
  <si>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</si>
  <si>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</si>
  <si>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</si>
  <si>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</si>
  <si>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</si>
  <si>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</si>
  <si>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</si>
  <si>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</si>
  <si>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</si>
  <si>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</si>
  <si>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</si>
  <si>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</si>
  <si>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</si>
  <si>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</si>
  <si>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</si>
  <si>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</si>
  <si>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</si>
  <si>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</si>
  <si>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</si>
  <si>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</si>
  <si>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</si>
  <si>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</si>
  <si>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</si>
  <si>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</si>
  <si>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</si>
  <si>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</si>
  <si>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</si>
  <si>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</si>
  <si>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</si>
  <si>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</si>
  <si>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</si>
  <si>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</si>
  <si>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</si>
  <si>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</si>
  <si>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</si>
  <si>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</si>
  <si>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</si>
  <si>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</si>
  <si>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</si>
  <si>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</si>
  <si>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</si>
  <si>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</si>
  <si>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</si>
  <si>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</si>
  <si>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</si>
  <si>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</si>
  <si>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</si>
  <si>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</si>
  <si>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</si>
  <si>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</si>
  <si>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</si>
  <si>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</si>
  <si>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</si>
  <si>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</si>
  <si>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</si>
  <si>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</si>
  <si>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</si>
  <si>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</si>
  <si>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</si>
  <si>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</si>
  <si>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</si>
  <si>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</si>
  <si>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</si>
  <si>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</si>
  <si>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</si>
  <si>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</si>
  <si>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</si>
  <si>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</si>
  <si>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</si>
  <si>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</si>
  <si>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</si>
  <si>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</si>
  <si>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</si>
  <si>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</si>
  <si>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</si>
  <si>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</si>
  <si>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</si>
  <si>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</si>
  <si>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</si>
  <si>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</si>
  <si>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</si>
  <si>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</si>
  <si>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</si>
  <si>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</si>
  <si>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</si>
  <si>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</si>
  <si>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</si>
  <si>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</si>
  <si>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</si>
  <si>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</si>
  <si>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</si>
  <si>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</si>
  <si>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</si>
  <si>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</si>
  <si>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</si>
  <si>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</si>
  <si>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</si>
  <si>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</si>
  <si>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</si>
  <si>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</si>
  <si>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</si>
  <si>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</si>
  <si>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</si>
  <si>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</si>
  <si>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</si>
  <si>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</si>
  <si>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</si>
  <si>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</si>
  <si>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</si>
  <si>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</si>
  <si>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</si>
  <si>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</si>
  <si>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</si>
  <si>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</si>
  <si>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</si>
  <si>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</si>
  <si>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</si>
  <si>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</si>
  <si>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</si>
  <si>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</si>
  <si>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</si>
  <si>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</si>
  <si>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</si>
  <si>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</si>
  <si>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</si>
  <si>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</si>
  <si>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</si>
  <si>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</si>
  <si>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</si>
  <si>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</si>
  <si>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</si>
  <si>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</si>
  <si>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</si>
  <si>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</si>
  <si>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</si>
  <si>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</si>
  <si>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</si>
  <si>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</si>
  <si>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</si>
  <si>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</si>
  <si>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</si>
  <si>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</si>
  <si>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</si>
  <si>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</si>
  <si>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</si>
  <si>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</si>
  <si>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</si>
  <si>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</si>
  <si>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</si>
  <si>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</si>
  <si>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</si>
  <si>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</si>
  <si>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</si>
  <si>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</si>
  <si>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</si>
  <si>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</si>
  <si>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</si>
  <si>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</si>
  <si>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</si>
  <si>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</si>
  <si>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</si>
  <si>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</si>
  <si>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</si>
  <si>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</si>
  <si>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</si>
  <si>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</si>
  <si>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</si>
  <si>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</si>
  <si>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</si>
  <si>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</si>
  <si>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</si>
  <si>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</si>
  <si>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</si>
  <si>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</si>
  <si>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</si>
  <si>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</si>
  <si>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</si>
  <si>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</si>
  <si>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</si>
  <si>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</si>
  <si>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</si>
  <si>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</si>
  <si>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</si>
  <si>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</si>
  <si>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</si>
  <si>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</si>
  <si>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</si>
  <si>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</si>
  <si>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</si>
  <si>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</si>
  <si>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</si>
  <si>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</si>
  <si>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</si>
  <si>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</si>
  <si>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</si>
  <si>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</si>
  <si>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</si>
  <si>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</si>
  <si>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</si>
  <si>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</si>
  <si>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</si>
  <si>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</si>
  <si>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</si>
  <si>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</si>
  <si>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</si>
  <si>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</si>
  <si>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</si>
  <si>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</si>
  <si>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</si>
  <si>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</si>
  <si>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</si>
  <si>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</si>
  <si>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</si>
  <si>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</si>
  <si>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</si>
  <si>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</si>
  <si>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</si>
  <si>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</si>
  <si>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</si>
  <si>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</si>
  <si>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</si>
  <si>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</si>
  <si>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</si>
  <si>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</si>
  <si>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</si>
  <si>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</si>
  <si>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</si>
  <si>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</si>
  <si>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</si>
  <si>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</si>
  <si>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</si>
  <si>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</si>
  <si>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</si>
  <si>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</si>
  <si>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</si>
  <si>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</si>
  <si>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</si>
  <si>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</si>
  <si>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</si>
  <si>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</si>
  <si>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</si>
  <si>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</si>
  <si>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</si>
  <si>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</si>
  <si>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</si>
  <si>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</si>
  <si>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</si>
  <si>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</si>
  <si>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</si>
  <si>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</si>
  <si>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</si>
  <si>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</si>
  <si>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</si>
  <si>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</si>
  <si>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</si>
  <si>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</si>
  <si>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</si>
  <si>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</si>
  <si>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</si>
  <si>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</si>
  <si>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</si>
  <si>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</si>
  <si>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</si>
  <si>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</si>
  <si>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</si>
  <si>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</si>
  <si>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</si>
  <si>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</si>
  <si>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</si>
  <si>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</si>
  <si>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</si>
  <si>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</si>
  <si>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</si>
  <si>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</si>
  <si>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</si>
  <si>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</si>
  <si>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</si>
  <si>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</si>
  <si>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</si>
  <si>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</si>
  <si>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</si>
  <si>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</si>
  <si>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</si>
  <si>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</si>
  <si>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</si>
  <si>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</si>
  <si>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</si>
  <si>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</si>
  <si>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</si>
  <si>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</si>
  <si>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</si>
  <si>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</si>
  <si>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</si>
  <si>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</si>
  <si>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</si>
  <si>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</si>
  <si>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</si>
  <si>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</si>
  <si>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</si>
  <si>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</si>
  <si>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</si>
  <si>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</si>
  <si>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</si>
  <si>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</si>
  <si>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</si>
  <si>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</si>
  <si>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</si>
  <si>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</si>
  <si>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</si>
  <si>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</si>
  <si>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</si>
  <si>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</si>
  <si>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</si>
  <si>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</si>
  <si>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</si>
  <si>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</si>
  <si>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</si>
  <si>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</si>
  <si>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</si>
  <si>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</si>
  <si>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</si>
  <si>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</si>
  <si>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</si>
  <si>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</si>
  <si>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</si>
  <si>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</si>
  <si>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</si>
  <si>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</si>
  <si>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</si>
  <si>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</si>
  <si>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</si>
  <si>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</si>
  <si>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</si>
  <si>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</si>
  <si>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</si>
  <si>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</si>
  <si>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</si>
  <si>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</si>
  <si>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</si>
  <si>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</si>
  <si>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</si>
  <si>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</si>
  <si>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</si>
  <si>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</si>
  <si>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</si>
  <si>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</si>
  <si>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</si>
  <si>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</si>
  <si>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</si>
  <si>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</si>
  <si>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</si>
  <si>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</si>
  <si>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</si>
  <si>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</si>
  <si>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</si>
  <si>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</si>
  <si>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</si>
  <si>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</si>
  <si>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</si>
  <si>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</si>
  <si>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</si>
  <si>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</si>
  <si>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</si>
  <si>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</si>
  <si>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</si>
  <si>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</si>
  <si>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</si>
  <si>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</si>
  <si>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</si>
  <si>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</si>
  <si>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</si>
  <si>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</si>
  <si>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</si>
  <si>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</si>
  <si>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</si>
  <si>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</si>
  <si>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</si>
  <si>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</si>
  <si>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</si>
  <si>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</si>
  <si>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</si>
  <si>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</si>
  <si>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</si>
  <si>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</si>
  <si>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</si>
  <si>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</si>
  <si>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</si>
  <si>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</si>
  <si>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</si>
  <si>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</si>
  <si>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</si>
  <si>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</si>
  <si>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</si>
  <si>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</si>
  <si>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</si>
  <si>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</si>
  <si>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</si>
  <si>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</si>
  <si>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</si>
  <si>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</si>
  <si>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</si>
  <si>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</si>
  <si>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</si>
  <si>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</si>
  <si>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</si>
  <si>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</si>
  <si>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</si>
  <si>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</si>
  <si>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</si>
  <si>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</si>
  <si>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</si>
  <si>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</si>
  <si>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</si>
  <si>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</si>
  <si>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</si>
  <si>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</si>
  <si>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</si>
  <si>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</si>
  <si>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</si>
  <si>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</si>
  <si>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</si>
  <si>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</si>
  <si>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</si>
  <si>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</si>
  <si>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</si>
  <si>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</si>
  <si>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</si>
  <si>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</si>
  <si>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</si>
  <si>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</si>
  <si>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</si>
  <si>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</si>
  <si>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</si>
  <si>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</si>
  <si>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</si>
  <si>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</si>
  <si>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</si>
  <si>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</si>
  <si>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</si>
  <si>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</si>
  <si>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</si>
  <si>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</si>
  <si>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</si>
  <si>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</si>
  <si>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</si>
  <si>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</si>
  <si>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</si>
  <si>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</si>
  <si>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</si>
  <si>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</si>
  <si>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</si>
  <si>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</si>
  <si>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</si>
  <si>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</si>
  <si>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</si>
  <si>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</si>
  <si>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</si>
  <si>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</si>
  <si>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</si>
  <si>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</si>
  <si>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</si>
  <si>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</si>
  <si>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</si>
  <si>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</si>
  <si>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</si>
  <si>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</si>
  <si>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</si>
  <si>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</si>
  <si>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</si>
  <si>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</si>
  <si>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</si>
  <si>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</si>
  <si>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</si>
  <si>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</si>
  <si>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</si>
  <si>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</si>
  <si>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</si>
  <si>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</si>
  <si>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</si>
  <si>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</si>
  <si>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</si>
  <si>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</si>
  <si>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</si>
  <si>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</si>
  <si>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</si>
  <si>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</si>
  <si>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</si>
  <si>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</si>
  <si>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</si>
  <si>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</si>
  <si>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</si>
  <si>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</si>
  <si>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</si>
  <si>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</si>
  <si>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</si>
  <si>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</si>
  <si>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</si>
  <si>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</si>
  <si>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</si>
  <si>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</si>
  <si>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</si>
  <si>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</si>
  <si>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</si>
  <si>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</si>
  <si>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</si>
  <si>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</si>
  <si>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</si>
  <si>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</si>
  <si>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</si>
  <si>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</si>
  <si>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</si>
  <si>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</si>
  <si>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</si>
  <si>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</si>
  <si>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</si>
  <si>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</si>
  <si>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</si>
  <si>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</si>
  <si>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</si>
  <si>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</si>
  <si>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</si>
  <si>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</si>
  <si>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</si>
  <si>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</si>
  <si>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</si>
  <si>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</si>
  <si>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</si>
  <si>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</si>
  <si>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</si>
  <si>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</si>
  <si>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</si>
  <si>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</si>
  <si>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</si>
  <si>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</si>
  <si>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</si>
  <si>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</si>
  <si>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</si>
  <si>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</si>
  <si>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</si>
  <si>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</si>
  <si>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</si>
  <si>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</si>
  <si>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</si>
  <si>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</si>
  <si>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</si>
  <si>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</si>
  <si>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</si>
  <si>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</si>
  <si>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</si>
  <si>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</si>
  <si>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</si>
  <si>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</si>
  <si>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</si>
  <si>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</si>
  <si>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</si>
  <si>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</si>
  <si>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</si>
  <si>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</si>
  <si>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</si>
  <si>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</si>
  <si>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</si>
  <si>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</si>
  <si>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</si>
  <si>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</si>
  <si>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</si>
  <si>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</si>
  <si>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</si>
  <si>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</si>
  <si>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</si>
  <si>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</si>
  <si>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</si>
  <si>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</si>
  <si>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</si>
  <si>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</si>
  <si>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</si>
  <si>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</si>
  <si>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</si>
  <si>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</si>
  <si>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</si>
  <si>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</si>
  <si>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</si>
  <si>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</si>
  <si>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</si>
  <si>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</si>
  <si>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</si>
  <si>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</si>
  <si>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</si>
  <si>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</si>
  <si>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</si>
  <si>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</si>
  <si>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</si>
  <si>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</si>
  <si>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</si>
  <si>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</si>
  <si>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</si>
  <si>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</si>
  <si>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</si>
  <si>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</si>
  <si>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</si>
  <si>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</si>
  <si>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</si>
  <si>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</si>
  <si>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</si>
  <si>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</si>
  <si>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</si>
  <si>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</si>
  <si>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</si>
  <si>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</si>
  <si>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</si>
  <si>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</si>
  <si>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</si>
  <si>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</si>
  <si>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</si>
  <si>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</si>
  <si>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</si>
  <si>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</si>
  <si>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</si>
  <si>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</si>
  <si>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</si>
  <si>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</si>
  <si>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</si>
  <si>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</si>
  <si>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</si>
  <si>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</si>
  <si>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</si>
  <si>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</si>
  <si>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</si>
  <si>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</si>
  <si>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</si>
  <si>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</si>
  <si>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</si>
  <si>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</si>
  <si>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</si>
  <si>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</si>
  <si>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</si>
  <si>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</si>
  <si>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</si>
  <si>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</si>
  <si>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</si>
  <si>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</si>
  <si>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</si>
  <si>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</si>
  <si>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</si>
  <si>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</si>
  <si>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</si>
  <si>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</si>
  <si>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</si>
  <si>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</si>
  <si>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</si>
  <si>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</si>
  <si>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</si>
  <si>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</si>
  <si>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</si>
  <si>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</si>
  <si>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</si>
  <si>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</si>
  <si>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</si>
  <si>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</si>
  <si>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</si>
  <si>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</si>
  <si>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</si>
  <si>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</si>
  <si>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</si>
  <si>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</si>
  <si>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</si>
  <si>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</si>
  <si>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</si>
  <si>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</si>
  <si>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</si>
  <si>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</si>
  <si>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</si>
  <si>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</si>
  <si>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</si>
  <si>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</si>
  <si>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</si>
  <si>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</si>
  <si>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</si>
  <si>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</si>
  <si>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</si>
  <si>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</si>
  <si>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</si>
  <si>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</si>
  <si>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</si>
  <si>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</si>
  <si>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</si>
  <si>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</si>
  <si>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</si>
  <si>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</si>
  <si>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</si>
  <si>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</si>
  <si>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</si>
  <si>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</si>
  <si>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</si>
  <si>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</si>
  <si>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</si>
  <si>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</si>
  <si>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</si>
  <si>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</si>
  <si>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</si>
  <si>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</si>
  <si>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</si>
  <si>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</si>
  <si>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</si>
  <si>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</si>
  <si>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</si>
  <si>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</si>
  <si>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</si>
  <si>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</si>
  <si>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</si>
  <si>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</si>
  <si>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</si>
  <si>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</si>
  <si>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</si>
  <si>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</si>
  <si>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</si>
  <si>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</si>
  <si>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</si>
  <si>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</si>
  <si>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</si>
  <si>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</si>
  <si>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</si>
  <si>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</si>
  <si>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</si>
  <si>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</si>
  <si>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</si>
  <si>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</si>
  <si>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</si>
  <si>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</si>
  <si>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</si>
  <si>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</si>
  <si>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</si>
  <si>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</si>
  <si>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</si>
  <si>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</si>
  <si>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</si>
  <si>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</si>
  <si>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</si>
  <si>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</si>
  <si>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</si>
  <si>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</si>
  <si>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</si>
  <si>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</si>
  <si>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</si>
  <si>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</si>
  <si>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</si>
  <si>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</si>
  <si>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</si>
  <si>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</si>
  <si>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</si>
  <si>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</si>
  <si>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</si>
  <si>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</si>
  <si>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</si>
  <si>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</si>
  <si>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</si>
  <si>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</si>
  <si>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</si>
  <si>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</si>
  <si>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</si>
  <si>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</si>
  <si>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</si>
  <si>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</si>
  <si>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</si>
  <si>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</si>
  <si>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</si>
  <si>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</si>
  <si>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</si>
  <si>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</si>
  <si>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</si>
  <si>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</si>
  <si>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</si>
  <si>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</si>
  <si>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</si>
  <si>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</si>
  <si>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</si>
  <si>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</si>
  <si>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</si>
  <si>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</si>
  <si>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</si>
  <si>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</si>
  <si>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</si>
  <si>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</si>
  <si>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</si>
  <si>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</si>
  <si>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</si>
  <si>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</si>
  <si>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</si>
  <si>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</si>
  <si>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</si>
  <si>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</si>
  <si>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</si>
  <si>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</si>
  <si>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</si>
  <si>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</si>
  <si>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</si>
  <si>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</si>
  <si>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</si>
  <si>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</si>
  <si>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</si>
  <si>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</si>
  <si>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</si>
  <si>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</si>
  <si>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</si>
  <si>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</si>
  <si>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</si>
  <si>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</si>
  <si>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</si>
  <si>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</si>
  <si>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</si>
  <si>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</si>
  <si>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</si>
  <si>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</si>
  <si>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</si>
  <si>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</si>
  <si>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</si>
  <si>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</si>
  <si>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</si>
  <si>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</si>
  <si>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</si>
  <si>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</si>
  <si>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</si>
  <si>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</si>
  <si>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</si>
  <si>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</si>
  <si>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</si>
  <si>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</si>
  <si>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</si>
  <si>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</si>
  <si>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</si>
  <si>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</si>
  <si>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</si>
  <si>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</si>
  <si>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</si>
  <si>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</si>
  <si>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</si>
  <si>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</si>
  <si>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</si>
  <si>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</si>
  <si>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</si>
  <si>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</si>
  <si>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</si>
  <si>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</si>
  <si>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</si>
  <si>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</si>
  <si>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</si>
  <si>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</si>
  <si>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</si>
  <si>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</si>
  <si>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</si>
  <si>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</si>
  <si>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</si>
  <si>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</si>
  <si>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</si>
  <si>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</si>
  <si>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</si>
  <si>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</si>
  <si>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</si>
  <si>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</si>
  <si>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</si>
  <si>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</si>
  <si>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</si>
  <si>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</si>
  <si>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</si>
  <si>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</si>
  <si>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</si>
  <si>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</si>
  <si>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</si>
  <si>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</si>
  <si>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</si>
  <si>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</si>
  <si>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</si>
  <si>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</si>
  <si>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</si>
  <si>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</si>
  <si>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</si>
  <si>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</si>
  <si>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</si>
  <si>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</si>
  <si>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</si>
  <si>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</si>
  <si>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</si>
  <si>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</si>
  <si>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</si>
  <si>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</si>
  <si>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</si>
  <si>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</si>
  <si>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</si>
  <si>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</si>
  <si>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</si>
  <si>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</si>
  <si>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</si>
  <si>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</si>
  <si>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</si>
  <si>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</si>
  <si>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</si>
  <si>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</si>
  <si>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</si>
  <si>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</si>
  <si>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</si>
  <si>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</si>
  <si>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</si>
  <si>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</si>
  <si>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</si>
  <si>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</si>
  <si>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</si>
  <si>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</si>
  <si>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</si>
  <si>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</si>
  <si>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</si>
  <si>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</si>
  <si>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</si>
  <si>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</si>
  <si>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</si>
  <si>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</si>
  <si>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</si>
  <si>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</si>
  <si>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</si>
  <si>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</si>
  <si>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</si>
  <si>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</si>
  <si>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</si>
  <si>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</si>
  <si>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</si>
  <si>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</si>
  <si>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</si>
  <si>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</si>
  <si>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</si>
  <si>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</si>
  <si>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</si>
  <si>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</si>
  <si>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</si>
  <si>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</si>
  <si>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</si>
  <si>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</si>
  <si>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</si>
  <si>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</si>
  <si>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</si>
  <si>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</si>
  <si>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</si>
  <si>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</si>
  <si>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</si>
  <si>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</si>
  <si>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</si>
  <si>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</si>
  <si>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</si>
  <si>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</si>
  <si>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</si>
  <si>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</si>
  <si>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</si>
  <si>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</si>
  <si>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</si>
  <si>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</si>
  <si>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</si>
  <si>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</si>
  <si>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</si>
  <si>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</si>
  <si>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</si>
  <si>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</si>
  <si>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</si>
  <si>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</si>
  <si>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</si>
  <si>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</si>
  <si>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</si>
  <si>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</si>
  <si>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</si>
  <si>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</si>
  <si>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</si>
  <si>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</si>
  <si>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</si>
  <si>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</si>
  <si>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</si>
  <si>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</si>
  <si>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</si>
  <si>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</si>
  <si>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</si>
  <si>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</si>
  <si>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</si>
  <si>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</si>
  <si>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</si>
  <si>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</si>
  <si>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</si>
  <si>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</si>
  <si>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</si>
  <si>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</si>
  <si>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</si>
  <si>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</si>
  <si>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</si>
  <si>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</si>
  <si>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</si>
  <si>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</si>
  <si>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</si>
  <si>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</si>
  <si>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</si>
  <si>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</si>
  <si>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</si>
  <si>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</si>
  <si>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</si>
  <si>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</si>
  <si>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</si>
  <si>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</si>
  <si>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</si>
  <si>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</si>
  <si>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</si>
  <si>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</si>
  <si>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</si>
  <si>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</si>
  <si>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</si>
  <si>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</si>
  <si>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</si>
  <si>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</si>
  <si>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</si>
  <si>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</si>
  <si>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</si>
  <si>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</si>
  <si>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</si>
  <si>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</si>
  <si>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</si>
  <si>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</si>
  <si>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</si>
  <si>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</si>
  <si>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</si>
  <si>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</si>
  <si>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</si>
  <si>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</si>
  <si>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</si>
  <si>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</si>
  <si>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</si>
  <si>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</si>
  <si>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</si>
  <si>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</si>
  <si>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</si>
  <si>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</si>
  <si>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</si>
  <si>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</si>
  <si>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</si>
  <si>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</si>
  <si>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</si>
  <si>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</si>
  <si>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</si>
  <si>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</si>
  <si>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</si>
  <si>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</si>
  <si>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</si>
  <si>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</si>
  <si>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</si>
  <si>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</si>
  <si>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</si>
  <si>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</si>
  <si>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</si>
  <si>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</si>
  <si>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</si>
  <si>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</si>
  <si>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</si>
  <si>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</si>
  <si>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</si>
  <si>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</si>
  <si>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</si>
  <si>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</si>
  <si>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</si>
  <si>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</si>
  <si>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</si>
  <si>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</si>
  <si>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</si>
  <si>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</si>
  <si>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</si>
  <si>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</si>
  <si>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</si>
  <si>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</si>
  <si>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</si>
  <si>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</si>
  <si>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</si>
  <si>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</si>
  <si>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</si>
  <si>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</si>
  <si>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</si>
  <si>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</si>
  <si>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</si>
  <si>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</si>
  <si>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</si>
  <si>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</si>
  <si>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</si>
  <si>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</si>
  <si>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</si>
  <si>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</si>
  <si>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</si>
  <si>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</si>
  <si>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</si>
  <si>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</si>
  <si>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</si>
  <si>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</si>
  <si>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</si>
  <si>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</si>
  <si>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</si>
  <si>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</si>
  <si>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</si>
  <si>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</si>
  <si>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</si>
  <si>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</si>
  <si>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</si>
  <si>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</si>
  <si>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</si>
  <si>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</si>
  <si>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</si>
  <si>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</si>
  <si>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</si>
  <si>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</si>
  <si>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</si>
  <si>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</si>
  <si>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</si>
  <si>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</si>
  <si>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</si>
  <si>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</si>
  <si>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</si>
  <si>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</si>
  <si>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</si>
  <si>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</si>
  <si>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</si>
  <si>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</si>
  <si>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</si>
  <si>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</si>
  <si>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</si>
  <si>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</si>
  <si>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</si>
  <si>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</si>
  <si>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</si>
  <si>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</si>
  <si>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</si>
  <si>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</si>
  <si>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</si>
  <si>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</si>
  <si>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</si>
  <si>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</si>
  <si>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</si>
  <si>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</si>
  <si>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</si>
  <si>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</si>
  <si>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</si>
  <si>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</si>
  <si>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</si>
  <si>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</si>
  <si>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</si>
  <si>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</si>
  <si>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</si>
  <si>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</si>
  <si>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</si>
  <si>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</si>
  <si>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</si>
  <si>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</si>
  <si>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</si>
  <si>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</si>
  <si>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</si>
  <si>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</si>
  <si>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</si>
  <si>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</si>
  <si>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</si>
  <si>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</si>
  <si>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</si>
  <si>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</si>
  <si>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</si>
  <si>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</si>
  <si>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</si>
  <si>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</si>
  <si>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</si>
  <si>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</si>
  <si>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</si>
  <si>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</si>
  <si>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</si>
  <si>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</si>
  <si>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</si>
  <si>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</si>
  <si>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</si>
  <si>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</si>
  <si>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</si>
  <si>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</si>
  <si>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</si>
  <si>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</si>
  <si>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</si>
  <si>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</si>
  <si>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</si>
  <si>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</si>
  <si>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</si>
  <si>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</si>
  <si>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</si>
  <si>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</si>
  <si>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</si>
  <si>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</si>
  <si>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</si>
  <si>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</si>
  <si>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</si>
  <si>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</si>
  <si>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</si>
  <si>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</si>
  <si>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</si>
  <si>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</si>
  <si>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</si>
  <si>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</si>
  <si>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</si>
  <si>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</si>
  <si>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</si>
  <si>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</si>
  <si>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</si>
  <si>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</si>
  <si>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</si>
  <si>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</si>
  <si>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</si>
  <si>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</si>
  <si>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</si>
  <si>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</si>
  <si>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</si>
  <si>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</si>
  <si>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</si>
  <si>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</si>
  <si>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</si>
  <si>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</si>
  <si>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</si>
  <si>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</si>
  <si>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</si>
  <si>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</si>
  <si>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</si>
  <si>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</si>
  <si>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</si>
  <si>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</si>
  <si>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</si>
  <si>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</si>
  <si>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</si>
  <si>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</si>
  <si>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</si>
  <si>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</si>
  <si>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</si>
  <si>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</si>
  <si>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</si>
  <si>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</si>
  <si>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</si>
  <si>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</si>
  <si>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</si>
  <si>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</si>
  <si>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</si>
  <si>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</si>
  <si>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</si>
  <si>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</si>
  <si>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</si>
  <si>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</si>
  <si>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</si>
  <si>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</si>
  <si>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</si>
  <si>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</si>
  <si>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</si>
  <si>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</si>
  <si>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</si>
  <si>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</si>
  <si>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</si>
  <si>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</si>
  <si>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</si>
  <si>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</si>
  <si>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</si>
  <si>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</si>
  <si>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</si>
  <si>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</si>
  <si>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</si>
  <si>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</si>
  <si>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</si>
  <si>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</si>
  <si>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</si>
  <si>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</si>
  <si>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</si>
  <si>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</si>
  <si>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</si>
  <si>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</si>
  <si>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</si>
  <si>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</si>
  <si>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</si>
  <si>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</si>
  <si>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</si>
  <si>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</si>
  <si>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</si>
  <si>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</si>
  <si>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</si>
  <si>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</si>
  <si>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</si>
  <si>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</si>
  <si>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</si>
  <si>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</si>
  <si>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</si>
  <si>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</si>
  <si>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</si>
  <si>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</si>
  <si>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</si>
  <si>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</si>
  <si>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</si>
  <si>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</si>
  <si>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</si>
  <si>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</si>
  <si>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</si>
  <si>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</si>
  <si>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</si>
  <si>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</si>
  <si>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</si>
  <si>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</si>
  <si>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</si>
  <si>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</si>
  <si>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</si>
  <si>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</si>
  <si>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</si>
  <si>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</si>
  <si>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</si>
  <si>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</si>
  <si>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</si>
  <si>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</si>
  <si>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</si>
  <si>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</si>
  <si>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</si>
  <si>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</si>
  <si>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</si>
  <si>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</si>
  <si>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</si>
  <si>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</si>
  <si>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</si>
  <si>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</si>
  <si>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</si>
  <si>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</si>
  <si>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</si>
  <si>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</si>
  <si>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</si>
  <si>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</si>
  <si>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</si>
  <si>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</si>
  <si>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</si>
  <si>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</si>
  <si>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</si>
  <si>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</si>
  <si>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</si>
  <si>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</si>
  <si>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</si>
  <si>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</si>
  <si>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</si>
  <si>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</si>
  <si>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</si>
  <si>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</si>
  <si>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</si>
  <si>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</si>
  <si>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</si>
  <si>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</si>
  <si>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</si>
  <si>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</si>
  <si>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</si>
  <si>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</si>
  <si>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</si>
  <si>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</si>
  <si>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</si>
  <si>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</si>
  <si>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</si>
  <si>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</si>
  <si>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</si>
  <si>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</si>
  <si>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</si>
  <si>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</si>
  <si>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</si>
  <si>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</si>
  <si>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</si>
  <si>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</si>
  <si>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</si>
  <si>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</si>
  <si>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</si>
  <si>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</si>
  <si>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</si>
  <si>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</si>
  <si>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</si>
  <si>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</si>
  <si>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</si>
  <si>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</si>
  <si>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</si>
  <si>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</si>
  <si>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</si>
  <si>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</si>
  <si>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</si>
  <si>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</si>
  <si>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</si>
  <si>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</si>
  <si>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</si>
  <si>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</si>
  <si>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</si>
  <si>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</si>
  <si>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</si>
  <si>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</si>
  <si>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</si>
  <si>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</si>
  <si>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</si>
  <si>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</si>
  <si>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</si>
  <si>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</si>
  <si>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</si>
  <si>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</si>
  <si>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</si>
  <si>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</si>
  <si>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</si>
  <si>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</si>
  <si>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</si>
  <si>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</si>
  <si>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</si>
  <si>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</si>
  <si>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</si>
  <si>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</si>
  <si>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</si>
  <si>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</si>
  <si>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</si>
  <si>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</si>
  <si>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</si>
  <si>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</si>
  <si>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</si>
  <si>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</si>
  <si>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</si>
  <si>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</si>
  <si>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</si>
  <si>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</si>
  <si>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</si>
  <si>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</si>
  <si>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</si>
  <si>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</si>
  <si>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</si>
  <si>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</si>
  <si>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</si>
  <si>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</si>
  <si>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</si>
  <si>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</si>
  <si>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</si>
  <si>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</si>
  <si>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</si>
  <si>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</si>
  <si>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</si>
  <si>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</si>
  <si>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</si>
  <si>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</si>
  <si>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</si>
  <si>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</si>
  <si>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</si>
  <si>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</si>
  <si>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</si>
  <si>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</si>
  <si>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</si>
  <si>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</si>
  <si>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</si>
  <si>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</si>
  <si>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</si>
  <si>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</si>
  <si>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</si>
  <si>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</si>
  <si>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</si>
  <si>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</si>
  <si>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</si>
  <si>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</si>
  <si>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</si>
  <si>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</si>
  <si>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</si>
  <si>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</si>
  <si>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</si>
  <si>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</si>
  <si>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</si>
  <si>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</si>
  <si>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</si>
  <si>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</si>
  <si>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</si>
  <si>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</si>
  <si>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</si>
  <si>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</si>
  <si>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</si>
  <si>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</si>
  <si>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</si>
  <si>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</si>
  <si>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</si>
  <si>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</si>
  <si>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</si>
  <si>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</si>
  <si>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</si>
  <si>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</si>
  <si>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</si>
  <si>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</si>
  <si>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</si>
  <si>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</si>
  <si>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</si>
  <si>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</si>
  <si>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</si>
  <si>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</si>
  <si>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</si>
  <si>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</si>
  <si>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</si>
  <si>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</si>
  <si>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</si>
  <si>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</si>
  <si>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</si>
  <si>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</si>
  <si>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</si>
  <si>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</si>
  <si>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</si>
  <si>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</si>
  <si>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</si>
  <si>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</si>
  <si>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</si>
  <si>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</si>
  <si>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</si>
  <si>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</si>
  <si>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</si>
  <si>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</si>
  <si>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</si>
  <si>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</si>
  <si>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</si>
  <si>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</si>
  <si>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</si>
  <si>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</si>
  <si>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</si>
  <si>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</si>
  <si>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</si>
  <si>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</si>
  <si>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</si>
  <si>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</si>
  <si>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</si>
  <si>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</si>
  <si>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</si>
  <si>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</si>
  <si>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</si>
  <si>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</si>
  <si>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</si>
  <si>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</si>
  <si>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</si>
  <si>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</si>
  <si>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</si>
  <si>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</si>
  <si>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</si>
  <si>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</si>
  <si>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</si>
  <si>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</si>
  <si>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</si>
  <si>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</si>
  <si>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</si>
  <si>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</si>
  <si>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</si>
  <si>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</si>
  <si>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</si>
  <si>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</si>
  <si>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</si>
  <si>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</si>
  <si>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</si>
  <si>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</si>
  <si>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</si>
  <si>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</si>
  <si>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</si>
  <si>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</si>
  <si>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</si>
  <si>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</si>
  <si>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</si>
  <si>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</si>
  <si>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</si>
  <si>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</si>
  <si>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</si>
  <si>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</si>
  <si>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</si>
  <si>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</si>
  <si>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</si>
  <si>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</si>
  <si>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</si>
  <si>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</si>
  <si>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</si>
  <si>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</si>
  <si>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</si>
  <si>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</si>
  <si>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</si>
  <si>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</si>
  <si>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</si>
  <si>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</si>
  <si>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</si>
  <si>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</si>
  <si>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</si>
  <si>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</si>
  <si>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</si>
  <si>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</si>
  <si>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</si>
  <si>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</si>
  <si>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</si>
  <si>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</si>
  <si>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</si>
  <si>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</si>
  <si>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</si>
  <si>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</si>
  <si>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</si>
  <si>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</si>
  <si>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</si>
  <si>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</si>
  <si>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</si>
  <si>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</si>
  <si>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</si>
  <si>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</si>
  <si>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</si>
  <si>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</si>
  <si>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</si>
  <si>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</si>
  <si>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</si>
  <si>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</si>
  <si>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</si>
  <si>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</si>
  <si>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</si>
  <si>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</si>
  <si>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</si>
  <si>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</si>
  <si>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</si>
  <si>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</si>
  <si>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</si>
  <si>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</si>
  <si>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</si>
  <si>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</si>
  <si>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</si>
  <si>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</si>
  <si>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</si>
  <si>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</si>
  <si>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</si>
  <si>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</si>
  <si>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</si>
  <si>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</si>
  <si>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</si>
  <si>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</si>
  <si>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</si>
  <si>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</si>
  <si>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</si>
  <si>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</si>
  <si>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</si>
  <si>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</si>
  <si>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</si>
  <si>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</si>
  <si>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</si>
  <si>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</si>
  <si>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</si>
  <si>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</si>
  <si>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</si>
  <si>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</si>
  <si>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</si>
  <si>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</si>
  <si>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</si>
  <si>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</si>
  <si>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</si>
  <si>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</si>
  <si>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</si>
  <si>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</si>
  <si>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</si>
  <si>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</si>
  <si>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</si>
  <si>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</si>
  <si>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</si>
  <si>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</si>
  <si>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</si>
  <si>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</si>
  <si>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</si>
  <si>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</si>
  <si>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</si>
  <si>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</si>
  <si>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</si>
  <si>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</si>
  <si>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</si>
  <si>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</si>
  <si>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</si>
  <si>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</si>
  <si>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</si>
  <si>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</si>
  <si>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</si>
  <si>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</si>
  <si>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</si>
  <si>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</si>
  <si>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</si>
  <si>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</si>
  <si>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</si>
  <si>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</si>
  <si>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</si>
  <si>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</si>
  <si>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</si>
  <si>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</si>
  <si>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</si>
  <si>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</si>
  <si>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</si>
  <si>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</si>
  <si>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</si>
  <si>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</si>
  <si>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</si>
  <si>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</si>
  <si>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</si>
  <si>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</si>
  <si>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</si>
  <si>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</si>
  <si>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</si>
  <si>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</si>
  <si>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</si>
  <si>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</si>
  <si>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</si>
  <si>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</si>
  <si>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</si>
  <si>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</si>
  <si>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</si>
  <si>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</si>
  <si>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</si>
  <si>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</si>
  <si>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</si>
  <si>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</si>
  <si>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</si>
  <si>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</si>
  <si>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</si>
  <si>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</si>
  <si>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</si>
  <si>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</si>
  <si>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</si>
  <si>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</si>
  <si>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</si>
  <si>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</si>
  <si>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</si>
  <si>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</si>
  <si>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</si>
  <si>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</si>
  <si>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</si>
  <si>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</si>
  <si>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</si>
  <si>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</si>
  <si>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</si>
  <si>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</si>
  <si>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</si>
  <si>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</si>
  <si>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</si>
  <si>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</si>
  <si>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</si>
  <si>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</si>
  <si>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</si>
  <si>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</si>
  <si>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</si>
  <si>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</si>
  <si>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</si>
  <si>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</si>
  <si>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</si>
  <si>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</si>
  <si>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</si>
  <si>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</si>
  <si>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</si>
  <si>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</si>
  <si>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</si>
  <si>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</si>
  <si>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</si>
  <si>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</si>
  <si>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</si>
  <si>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</si>
  <si>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</si>
  <si>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</si>
  <si>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</si>
  <si>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</si>
  <si>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</si>
  <si>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</si>
  <si>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</si>
  <si>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</si>
  <si>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</si>
  <si>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</si>
  <si>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</si>
  <si>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</si>
  <si>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</si>
  <si>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</si>
  <si>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</si>
  <si>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</si>
  <si>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</si>
  <si>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</si>
  <si>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</si>
  <si>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</si>
  <si>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</si>
  <si>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</si>
  <si>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</si>
  <si>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</si>
  <si>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</si>
  <si>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</si>
  <si>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</si>
  <si>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</si>
  <si>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</si>
  <si>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</si>
  <si>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</si>
  <si>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</si>
  <si>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</si>
  <si>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</si>
  <si>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</si>
  <si>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</si>
  <si>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</si>
  <si>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</si>
  <si>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</si>
  <si>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</si>
  <si>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</si>
  <si>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</si>
  <si>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</si>
  <si>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</si>
  <si>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</si>
  <si>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</si>
  <si>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</si>
  <si>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</si>
  <si>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</si>
  <si>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</si>
  <si>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</si>
  <si>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</si>
  <si>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</si>
  <si>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</si>
  <si>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</si>
  <si>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</si>
  <si>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</si>
  <si>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</si>
  <si>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</si>
  <si>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</si>
  <si>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</si>
  <si>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</si>
  <si>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</si>
  <si>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</si>
  <si>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</si>
  <si>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</si>
  <si>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</si>
  <si>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</si>
  <si>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</si>
  <si>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</si>
  <si>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</si>
  <si>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</si>
  <si>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</si>
  <si>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</si>
  <si>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</si>
  <si>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</si>
  <si>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</si>
  <si>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</si>
  <si>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</si>
  <si>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</si>
  <si>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</si>
  <si>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</si>
  <si>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</si>
  <si>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</si>
  <si>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</si>
  <si>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</si>
  <si>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</si>
  <si>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</si>
  <si>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</si>
  <si>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</si>
  <si>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</si>
  <si>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</si>
  <si>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</si>
  <si>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</si>
  <si>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</si>
  <si>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</si>
  <si>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</si>
  <si>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</si>
  <si>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</si>
  <si>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</si>
  <si>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</si>
  <si>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</si>
  <si>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</si>
  <si>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</si>
  <si>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</si>
  <si>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</si>
  <si>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</si>
  <si>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</si>
  <si>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</si>
  <si>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</si>
  <si>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</si>
  <si>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</si>
  <si>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</si>
  <si>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</si>
  <si>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</si>
  <si>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</si>
  <si>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</si>
  <si>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</si>
  <si>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</si>
  <si>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</si>
  <si>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</si>
  <si>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</si>
  <si>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</si>
  <si>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</si>
  <si>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</si>
  <si>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</si>
  <si>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</si>
  <si>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</si>
  <si>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</si>
  <si>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</si>
  <si>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</si>
  <si>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</si>
  <si>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</si>
  <si>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</si>
  <si>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</si>
  <si>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</si>
  <si>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</si>
  <si>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</si>
  <si>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</si>
  <si>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</si>
  <si>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</si>
  <si>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</si>
  <si>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</si>
  <si>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</si>
  <si>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</si>
  <si>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</si>
  <si>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</si>
  <si>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</si>
  <si>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</si>
  <si>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</si>
  <si>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</si>
  <si>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</si>
  <si>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</si>
  <si>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</si>
  <si>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</si>
  <si>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</si>
  <si>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</si>
  <si>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</si>
  <si>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</si>
  <si>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</si>
  <si>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</si>
  <si>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</si>
  <si>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</si>
  <si>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</si>
  <si>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</si>
  <si>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</si>
  <si>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</si>
  <si>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</si>
  <si>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</si>
  <si>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</si>
  <si>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</si>
  <si>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</si>
  <si>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</si>
  <si>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</si>
  <si>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</si>
  <si>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</si>
  <si>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</si>
  <si>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</si>
  <si>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</si>
  <si>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</si>
  <si>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</si>
  <si>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</si>
  <si>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</si>
  <si>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</si>
  <si>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</si>
  <si>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</si>
  <si>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</si>
  <si>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</si>
  <si>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</si>
  <si>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</si>
  <si>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</si>
  <si>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</si>
  <si>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</si>
  <si>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</si>
  <si>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</si>
  <si>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</si>
  <si>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</si>
  <si>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</si>
  <si>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</si>
  <si>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</si>
  <si>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</si>
  <si>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</si>
  <si>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</si>
  <si>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</si>
  <si>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</si>
  <si>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</si>
  <si>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</si>
  <si>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</si>
  <si>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</si>
  <si>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</si>
  <si>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</si>
  <si>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</si>
  <si>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</si>
  <si>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</si>
  <si>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</si>
  <si>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</si>
  <si>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</si>
  <si>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</si>
  <si>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</si>
  <si>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</si>
  <si>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</si>
  <si>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</si>
  <si>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</si>
  <si>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</si>
  <si>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</si>
  <si>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</si>
  <si>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</si>
  <si>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</si>
  <si>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</si>
  <si>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</si>
  <si>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</si>
  <si>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</si>
  <si>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</si>
  <si>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</si>
  <si>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</si>
  <si>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</si>
  <si>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</si>
  <si>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</si>
  <si>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</si>
  <si>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</si>
  <si>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</si>
  <si>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</si>
  <si>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</si>
  <si>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</si>
  <si>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</si>
  <si>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</si>
  <si>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</si>
  <si>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</si>
  <si>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</si>
  <si>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</si>
  <si>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</si>
  <si>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</si>
  <si>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</si>
  <si>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</si>
  <si>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</si>
  <si>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</si>
  <si>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</si>
  <si>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</si>
  <si>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</si>
  <si>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</si>
  <si>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</si>
  <si>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</si>
  <si>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</si>
  <si>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</si>
  <si>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</si>
  <si>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</si>
  <si>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</si>
  <si>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</si>
  <si>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</si>
  <si>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</si>
  <si>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</si>
  <si>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</si>
  <si>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</si>
  <si>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</si>
  <si>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</si>
  <si>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</si>
  <si>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</si>
  <si>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</si>
  <si>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</si>
  <si>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</si>
  <si>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</si>
  <si>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</si>
  <si>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</si>
  <si>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</si>
  <si>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</si>
  <si>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</si>
  <si>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</si>
  <si>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</si>
  <si>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</si>
  <si>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</si>
  <si>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</si>
  <si>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</si>
  <si>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</si>
  <si>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</si>
  <si>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</si>
  <si>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</si>
  <si>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</si>
  <si>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</si>
  <si>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</si>
  <si>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</si>
  <si>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</si>
  <si>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</si>
  <si>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</si>
  <si>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</si>
  <si>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</si>
  <si>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</si>
  <si>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</si>
  <si>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</si>
  <si>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</si>
  <si>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</si>
  <si>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</si>
  <si>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</si>
  <si>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</si>
  <si>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</si>
  <si>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</si>
  <si>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</si>
  <si>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</si>
  <si>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</si>
  <si>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</si>
  <si>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</si>
  <si>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</si>
  <si>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</si>
  <si>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</si>
  <si>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</si>
  <si>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</si>
  <si>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</si>
  <si>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</si>
  <si>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</si>
  <si>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</si>
  <si>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</si>
  <si>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</si>
  <si>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</si>
  <si>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</si>
  <si>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</si>
  <si>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</si>
  <si>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</si>
  <si>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</si>
  <si>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</si>
  <si>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</si>
  <si>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</si>
  <si>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</si>
  <si>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</si>
  <si>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</si>
  <si>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</si>
  <si>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</si>
  <si>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</si>
  <si>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</si>
  <si>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</si>
  <si>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</si>
  <si>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</si>
  <si>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</si>
  <si>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</si>
  <si>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</si>
  <si>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</si>
  <si>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</si>
  <si>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</si>
  <si>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</si>
  <si>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</si>
  <si>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</si>
  <si>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</si>
  <si>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</si>
  <si>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</si>
  <si>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</si>
  <si>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</si>
  <si>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</si>
  <si>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</si>
  <si>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</si>
  <si>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</si>
  <si>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</si>
  <si>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</si>
  <si>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</si>
  <si>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</si>
  <si>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</si>
  <si>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</si>
  <si>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</si>
  <si>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</si>
  <si>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</si>
  <si>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</si>
  <si>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</si>
  <si>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</si>
  <si>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</si>
  <si>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</si>
  <si>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</si>
  <si>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</si>
  <si>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</si>
  <si>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</si>
  <si>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</si>
  <si>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</si>
  <si>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</si>
  <si>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</si>
  <si>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</si>
  <si>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</si>
  <si>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</si>
  <si>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</si>
  <si>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</si>
  <si>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</si>
  <si>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</si>
  <si>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</si>
  <si>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</si>
  <si>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</si>
  <si>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</si>
  <si>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</si>
  <si>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</si>
  <si>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</si>
  <si>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</si>
  <si>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</si>
  <si>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</si>
  <si>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</si>
  <si>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</si>
  <si>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</si>
  <si>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</si>
  <si>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</si>
  <si>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</si>
  <si>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</si>
  <si>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</si>
  <si>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</si>
  <si>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</si>
  <si>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</si>
  <si>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</si>
  <si>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</si>
  <si>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</si>
  <si>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</si>
  <si>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</si>
  <si>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</si>
  <si>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</si>
  <si>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</si>
  <si>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</si>
  <si>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</si>
  <si>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</si>
  <si>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</si>
  <si>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</si>
  <si>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</si>
  <si>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</si>
  <si>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</si>
  <si>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</si>
  <si>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</si>
  <si>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</si>
  <si>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</si>
  <si>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</si>
  <si>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</si>
  <si>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</si>
  <si>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</si>
  <si>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</si>
  <si>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</si>
  <si>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</si>
  <si>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</si>
  <si>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</si>
  <si>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</si>
  <si>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</si>
  <si>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</si>
  <si>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</si>
  <si>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</si>
  <si>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</si>
  <si>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</si>
  <si>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</si>
  <si>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</si>
  <si>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</si>
  <si>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</si>
  <si>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</si>
  <si>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</si>
  <si>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</si>
  <si>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</si>
  <si>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</si>
  <si>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</si>
  <si>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</si>
  <si>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</si>
  <si>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</si>
  <si>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</si>
  <si>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</si>
  <si>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</si>
  <si>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</si>
  <si>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</si>
  <si>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</si>
  <si>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</si>
  <si>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</si>
  <si>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</si>
  <si>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</si>
  <si>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</si>
  <si>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</si>
  <si>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</si>
  <si>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</si>
  <si>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</si>
  <si>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</si>
  <si>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</si>
  <si>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</si>
  <si>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</si>
  <si>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</si>
  <si>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</si>
  <si>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</si>
  <si>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</si>
  <si>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</si>
  <si>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</si>
  <si>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</si>
  <si>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</si>
  <si>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</si>
  <si>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</si>
  <si>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</si>
  <si>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</si>
  <si>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</si>
  <si>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</si>
  <si>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</si>
  <si>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</si>
  <si>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</si>
  <si>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</si>
  <si>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</si>
  <si>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</si>
  <si>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</si>
  <si>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</si>
  <si>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</si>
  <si>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</si>
  <si>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</si>
  <si>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</si>
  <si>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</si>
  <si>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</si>
  <si>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</si>
  <si>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</si>
  <si>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</si>
  <si>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</si>
  <si>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</si>
  <si>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</si>
  <si>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</si>
  <si>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</si>
  <si>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</si>
  <si>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</si>
  <si>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</si>
  <si>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</si>
  <si>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</si>
  <si>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</si>
  <si>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</si>
  <si>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</si>
  <si>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</si>
  <si>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</si>
  <si>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</si>
  <si>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</si>
  <si>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</si>
  <si>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</si>
  <si>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</si>
  <si>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</si>
  <si>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</si>
  <si>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</si>
  <si>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</si>
  <si>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</si>
  <si>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</si>
  <si>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</si>
  <si>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</si>
  <si>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</si>
  <si>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</si>
  <si>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</si>
  <si>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</si>
  <si>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</si>
  <si>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</si>
  <si>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</si>
  <si>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</si>
  <si>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</si>
  <si>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</si>
  <si>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</si>
  <si>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</si>
  <si>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</si>
  <si>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</si>
  <si>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</si>
  <si>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</si>
  <si>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</si>
  <si>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</si>
  <si>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</si>
  <si>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</si>
  <si>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</si>
  <si>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</si>
  <si>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</si>
  <si>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</si>
  <si>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</si>
  <si>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</si>
  <si>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</si>
  <si>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</si>
  <si>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</si>
  <si>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</si>
  <si>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</si>
  <si>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</si>
  <si>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</si>
  <si>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</si>
  <si>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</si>
  <si>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</si>
  <si>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</si>
  <si>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</si>
  <si>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</si>
  <si>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</si>
  <si>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</si>
  <si>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</si>
  <si>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</si>
  <si>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</si>
  <si>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</si>
  <si>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</si>
  <si>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</si>
  <si>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</si>
  <si>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</si>
  <si>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</si>
  <si>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</si>
  <si>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</si>
  <si>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</si>
  <si>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</si>
  <si>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</si>
  <si>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</si>
  <si>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</si>
  <si>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</si>
  <si>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</si>
  <si>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</si>
  <si>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</si>
  <si>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</si>
  <si>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</si>
  <si>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</si>
  <si>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</si>
  <si>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</si>
  <si>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</si>
  <si>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</si>
  <si>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</si>
  <si>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</si>
  <si>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</si>
  <si>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</si>
  <si>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</si>
  <si>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</si>
  <si>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</si>
  <si>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</si>
  <si>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</si>
  <si>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</si>
  <si>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</si>
  <si>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</si>
  <si>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</si>
  <si>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</si>
  <si>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</si>
  <si>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</si>
  <si>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</si>
  <si>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</si>
  <si>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</si>
  <si>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</si>
  <si>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</si>
  <si>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</si>
  <si>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</si>
  <si>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</si>
  <si>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</si>
  <si>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</si>
  <si>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</si>
  <si>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</si>
  <si>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</si>
  <si>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</si>
  <si>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</si>
  <si>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</si>
  <si>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</si>
  <si>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</si>
  <si>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</si>
  <si>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</si>
  <si>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</si>
  <si>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</si>
  <si>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</si>
  <si>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</si>
  <si>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</si>
  <si>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</si>
  <si>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</si>
  <si>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</si>
  <si>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</si>
  <si>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</si>
  <si>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</si>
  <si>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</si>
  <si>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</si>
  <si>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</si>
  <si>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</si>
  <si>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</si>
  <si>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</si>
  <si>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</si>
  <si>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</si>
  <si>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</si>
  <si>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</si>
  <si>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</si>
  <si>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</si>
  <si>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</si>
  <si>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</si>
  <si>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</si>
  <si>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</si>
  <si>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</si>
  <si>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</si>
  <si>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</si>
  <si>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</si>
  <si>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</si>
  <si>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</si>
  <si>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</si>
  <si>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</si>
  <si>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</si>
  <si>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</si>
  <si>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</si>
  <si>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</si>
  <si>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</si>
  <si>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</si>
  <si>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</si>
  <si>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</si>
  <si>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</si>
  <si>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</si>
  <si>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</si>
  <si>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</si>
  <si>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</si>
  <si>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</si>
  <si>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</si>
  <si>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</si>
  <si>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</si>
  <si>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</si>
  <si>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</si>
  <si>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</si>
  <si>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</si>
  <si>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</si>
  <si>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</si>
  <si>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</si>
  <si>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</si>
  <si>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</si>
  <si>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</si>
  <si>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</si>
  <si>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</si>
  <si>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</si>
  <si>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</si>
  <si>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</si>
  <si>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</si>
  <si>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</si>
  <si>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</si>
  <si>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</si>
  <si>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</si>
  <si>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</si>
  <si>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</si>
  <si>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</si>
  <si>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</si>
  <si>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</si>
  <si>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</si>
  <si>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</si>
  <si>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</si>
  <si>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</si>
  <si>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</si>
  <si>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</si>
  <si>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</si>
  <si>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</si>
  <si>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</si>
  <si>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</si>
  <si>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</si>
  <si>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</si>
  <si>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</si>
  <si>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</si>
  <si>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</si>
  <si>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</si>
  <si>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</si>
  <si>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</si>
  <si>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</si>
  <si>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</si>
  <si>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</si>
  <si>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</si>
  <si>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</si>
  <si>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</si>
  <si>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</si>
  <si>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</si>
  <si>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</si>
  <si>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</si>
  <si>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</si>
  <si>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</si>
  <si>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</si>
  <si>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</si>
  <si>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</si>
  <si>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</si>
  <si>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</si>
  <si>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</si>
  <si>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</si>
  <si>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</si>
  <si>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</si>
  <si>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</si>
  <si>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</si>
  <si>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</si>
  <si>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</si>
  <si>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</si>
  <si>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</si>
  <si>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</si>
  <si>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</si>
  <si>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</si>
  <si>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</si>
  <si>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</si>
  <si>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</si>
  <si>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</si>
  <si>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</si>
  <si>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</si>
  <si>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</si>
  <si>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</si>
  <si>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</si>
  <si>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</si>
  <si>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</si>
  <si>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</si>
  <si>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</si>
  <si>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</si>
  <si>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</si>
  <si>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</si>
  <si>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</si>
  <si>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</si>
  <si>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</si>
  <si>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</si>
  <si>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</si>
  <si>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</si>
  <si>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</si>
  <si>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</si>
  <si>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</si>
  <si>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</si>
  <si>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</si>
  <si>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</si>
  <si>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</si>
  <si>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</si>
  <si>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</si>
  <si>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</si>
  <si>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</si>
  <si>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</si>
  <si>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</si>
  <si>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</si>
  <si>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</si>
  <si>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</si>
  <si>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</si>
  <si>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</si>
  <si>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</si>
  <si>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</si>
  <si>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</si>
  <si>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</si>
  <si>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</si>
  <si>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</si>
  <si>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</si>
  <si>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</si>
  <si>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</si>
  <si>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</si>
  <si>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</si>
  <si>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</si>
  <si>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</si>
  <si>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</si>
  <si>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</si>
  <si>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</si>
  <si>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</si>
  <si>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</si>
  <si>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</si>
  <si>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</si>
  <si>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</si>
  <si>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</si>
  <si>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</si>
  <si>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</si>
  <si>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</si>
  <si>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</si>
  <si>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</si>
  <si>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</si>
  <si>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</si>
  <si>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</si>
  <si>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</si>
  <si>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</si>
  <si>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</si>
  <si>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</si>
  <si>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</si>
  <si>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</si>
  <si>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</si>
  <si>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</si>
  <si>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</si>
  <si>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</si>
  <si>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</si>
  <si>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</si>
  <si>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</si>
  <si>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</si>
  <si>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</si>
  <si>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</si>
  <si>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</si>
  <si>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</si>
  <si>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</si>
  <si>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</si>
  <si>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</si>
  <si>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</si>
  <si>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</si>
  <si>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</si>
  <si>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</si>
  <si>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</si>
  <si>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</si>
  <si>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</si>
  <si>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</si>
  <si>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</si>
  <si>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</si>
  <si>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</si>
  <si>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</si>
  <si>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</si>
  <si>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</si>
  <si>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</si>
  <si>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</si>
  <si>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</si>
  <si>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</si>
  <si>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</si>
  <si>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</si>
  <si>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</si>
  <si>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</si>
  <si>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</si>
  <si>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</si>
  <si>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</si>
  <si>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</si>
  <si>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</si>
  <si>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</si>
  <si>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</si>
  <si>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</si>
  <si>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</si>
  <si>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</si>
  <si>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</si>
  <si>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</si>
  <si>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</si>
  <si>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</si>
  <si>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</si>
  <si>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</si>
  <si>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</si>
  <si>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</si>
  <si>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</si>
  <si>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</si>
  <si>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</si>
  <si>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</si>
  <si>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</si>
  <si>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</si>
  <si>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</si>
  <si>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</si>
  <si>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</si>
  <si>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</si>
  <si>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</si>
  <si>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</si>
  <si>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</si>
  <si>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</si>
  <si>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</si>
  <si>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</si>
  <si>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</si>
  <si>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</si>
  <si>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</si>
  <si>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</si>
  <si>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</si>
  <si>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</si>
  <si>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</si>
  <si>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</si>
  <si>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</si>
  <si>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</si>
  <si>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</si>
  <si>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</si>
  <si>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</si>
  <si>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</si>
  <si>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</si>
  <si>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</si>
  <si>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</si>
  <si>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</si>
  <si>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</si>
  <si>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</si>
  <si>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</si>
  <si>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</si>
  <si>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</si>
  <si>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</si>
  <si>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</si>
  <si>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</si>
  <si>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</si>
  <si>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</si>
  <si>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</si>
  <si>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</si>
  <si>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</si>
  <si>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</si>
  <si>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</si>
  <si>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</si>
  <si>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</si>
  <si>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</si>
  <si>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</si>
  <si>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</si>
  <si>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</si>
  <si>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</si>
  <si>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</si>
  <si>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</si>
  <si>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</si>
  <si>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</si>
  <si>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</si>
  <si>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</si>
  <si>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</si>
  <si>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</si>
  <si>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</si>
  <si>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</si>
  <si>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</si>
  <si>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</si>
  <si>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</si>
  <si>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</si>
  <si>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</si>
  <si>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</si>
  <si>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</si>
  <si>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</si>
  <si>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</si>
  <si>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</si>
  <si>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</si>
  <si>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</si>
  <si>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</si>
  <si>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</si>
  <si>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</si>
  <si>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</si>
  <si>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</si>
  <si>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</si>
  <si>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</si>
  <si>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</si>
  <si>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</si>
  <si>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</si>
  <si>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</si>
  <si>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</si>
  <si>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</si>
  <si>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</si>
  <si>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</si>
  <si>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</si>
  <si>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</si>
  <si>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</si>
  <si>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</si>
  <si>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</si>
  <si>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</si>
  <si>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</si>
  <si>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</si>
  <si>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</si>
  <si>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</si>
  <si>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</si>
  <si>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</si>
  <si>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</si>
  <si>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</si>
  <si>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</si>
  <si>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</si>
  <si>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</si>
  <si>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</si>
  <si>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</si>
  <si>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</si>
  <si>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</si>
  <si>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</si>
  <si>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</si>
  <si>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</si>
  <si>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</si>
  <si>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</si>
  <si>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</si>
  <si>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</si>
  <si>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</si>
  <si>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</si>
  <si>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</si>
  <si>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</si>
  <si>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</si>
  <si>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</si>
  <si>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</si>
  <si>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</si>
  <si>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</si>
  <si>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</si>
  <si>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</si>
  <si>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</si>
  <si>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</si>
  <si>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</si>
  <si>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</si>
  <si>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</si>
  <si>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</si>
  <si>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</si>
  <si>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</si>
  <si>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</si>
  <si>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</si>
  <si>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</si>
  <si>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</si>
  <si>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</si>
  <si>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</si>
  <si>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</si>
  <si>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</si>
  <si>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</si>
  <si>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</si>
  <si>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</si>
  <si>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</si>
  <si>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</si>
  <si>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</si>
  <si>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</si>
  <si>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</si>
  <si>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</si>
  <si>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</si>
  <si>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</si>
  <si>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</si>
  <si>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</si>
  <si>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</si>
  <si>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</si>
  <si>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</si>
  <si>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</si>
  <si>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</si>
  <si>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</si>
  <si>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</si>
  <si>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</si>
  <si>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</si>
  <si>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</si>
  <si>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</si>
  <si>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</si>
  <si>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</si>
  <si>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</si>
  <si>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</si>
  <si>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</si>
  <si>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</si>
  <si>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</si>
  <si>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</si>
  <si>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</si>
  <si>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</si>
  <si>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</si>
  <si>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</si>
  <si>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</si>
  <si>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</si>
  <si>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</si>
  <si>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</si>
  <si>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</si>
  <si>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</si>
  <si>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</si>
  <si>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</si>
  <si>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</si>
  <si>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</si>
  <si>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</si>
  <si>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</si>
  <si>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</si>
  <si>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</si>
  <si>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</si>
  <si>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</si>
  <si>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</si>
  <si>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</si>
  <si>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</si>
  <si>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</si>
  <si>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</si>
  <si>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</si>
  <si>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</si>
  <si>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</si>
  <si>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</si>
  <si>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</si>
  <si>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</si>
  <si>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</si>
  <si>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</si>
  <si>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</si>
  <si>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</si>
  <si>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</si>
  <si>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</si>
  <si>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</si>
  <si>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</si>
  <si>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</si>
  <si>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</si>
  <si>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</si>
  <si>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</si>
  <si>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</si>
  <si>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</si>
  <si>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</si>
  <si>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</si>
  <si>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</si>
  <si>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</si>
  <si>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</si>
  <si>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</si>
  <si>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</si>
  <si>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</si>
  <si>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</si>
  <si>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</si>
  <si>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</si>
  <si>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</si>
  <si>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</si>
  <si>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</si>
  <si>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</si>
  <si>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</si>
  <si>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</si>
  <si>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</si>
  <si>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</si>
  <si>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</si>
  <si>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</si>
  <si>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</si>
  <si>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</si>
  <si>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</si>
  <si>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</si>
  <si>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</si>
  <si>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</si>
  <si>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</si>
  <si>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</si>
  <si>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</si>
  <si>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</si>
  <si>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</si>
  <si>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</si>
  <si>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</si>
  <si>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</si>
  <si>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</si>
  <si>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</si>
  <si>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</si>
  <si>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</si>
  <si>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</si>
  <si>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</si>
  <si>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</si>
  <si>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</si>
  <si>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</si>
  <si>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</si>
  <si>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</si>
  <si>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</si>
  <si>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</si>
  <si>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</si>
  <si>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</si>
  <si>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</si>
  <si>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</si>
  <si>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</si>
  <si>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</si>
  <si>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</si>
  <si>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</si>
  <si>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</si>
  <si>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</si>
  <si>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</si>
  <si>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</si>
  <si>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</si>
  <si>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</si>
  <si>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</si>
  <si>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</si>
  <si>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</si>
  <si>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</si>
  <si>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</si>
  <si>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</si>
  <si>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</si>
  <si>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</si>
  <si>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</si>
  <si>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</si>
  <si>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</si>
  <si>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</si>
  <si>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</si>
  <si>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</si>
  <si>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</si>
  <si>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</si>
  <si>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</si>
  <si>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</si>
  <si>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</si>
  <si>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</si>
  <si>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</si>
  <si>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</si>
  <si>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</si>
  <si>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</si>
  <si>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</si>
  <si>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</si>
  <si>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</si>
  <si>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</si>
  <si>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</si>
  <si>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</si>
  <si>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</si>
  <si>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</si>
  <si>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</si>
  <si>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</si>
  <si>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</si>
  <si>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</si>
  <si>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</si>
  <si>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</si>
  <si>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</si>
  <si>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</si>
  <si>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</si>
  <si>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</si>
  <si>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</si>
  <si>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</si>
  <si>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</si>
  <si>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</si>
  <si>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</si>
  <si>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</si>
  <si>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</si>
  <si>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</si>
  <si>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</si>
  <si>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</si>
  <si>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</si>
  <si>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</si>
  <si>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</si>
  <si>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</si>
  <si>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</si>
  <si>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</si>
  <si>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</si>
  <si>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</si>
  <si>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</si>
  <si>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</si>
  <si>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</si>
  <si>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</si>
  <si>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</si>
  <si>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</si>
  <si>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</si>
  <si>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</si>
  <si>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</si>
  <si>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</si>
  <si>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</si>
  <si>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</si>
  <si>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</si>
  <si>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</si>
  <si>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</si>
  <si>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</si>
  <si>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</si>
  <si>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</si>
  <si>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</si>
  <si>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</si>
  <si>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</si>
  <si>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</si>
  <si>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</si>
  <si>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</si>
  <si>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</si>
  <si>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</si>
  <si>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</si>
  <si>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</si>
  <si>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</si>
  <si>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</si>
  <si>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</si>
  <si>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</si>
  <si>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</si>
  <si>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</si>
  <si>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</si>
  <si>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</si>
  <si>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</si>
  <si>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</si>
  <si>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</si>
  <si>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</si>
  <si>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</si>
  <si>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</si>
  <si>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</si>
  <si>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</si>
  <si>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</si>
  <si>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</si>
  <si>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</si>
  <si>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</si>
  <si>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</si>
  <si>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</si>
  <si>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</si>
  <si>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</si>
  <si>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</si>
  <si>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</si>
  <si>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</si>
  <si>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</si>
  <si>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</si>
  <si>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</si>
  <si>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</si>
  <si>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</si>
  <si>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</si>
  <si>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</si>
  <si>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</si>
  <si>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</si>
  <si>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</si>
  <si>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</si>
  <si>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</si>
  <si>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</si>
  <si>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</si>
  <si>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</si>
  <si>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</si>
  <si>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</si>
  <si>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</si>
  <si>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</si>
  <si>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</si>
  <si>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</si>
  <si>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</si>
  <si>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</si>
  <si>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</si>
  <si>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</si>
  <si>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</si>
  <si>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</si>
  <si>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</si>
  <si>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</si>
  <si>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</si>
  <si>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</si>
  <si>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</si>
  <si>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</si>
  <si>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</si>
  <si>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</si>
  <si>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</si>
  <si>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</si>
  <si>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</si>
  <si>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</si>
  <si>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</si>
  <si>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</si>
  <si>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</si>
  <si>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</si>
  <si>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</si>
  <si>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</si>
  <si>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</si>
  <si>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</si>
  <si>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</si>
  <si>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</si>
  <si>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</si>
  <si>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</si>
  <si>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</si>
  <si>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</si>
  <si>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</si>
  <si>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</si>
  <si>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</si>
  <si>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</si>
  <si>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</si>
  <si>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</si>
  <si>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</si>
  <si>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</si>
  <si>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</si>
  <si>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</si>
  <si>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</si>
  <si>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</si>
  <si>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</si>
  <si>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</si>
  <si>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</si>
  <si>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</si>
  <si>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</si>
  <si>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</si>
  <si>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</si>
  <si>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</si>
  <si>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</si>
  <si>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</si>
  <si>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</si>
  <si>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</si>
  <si>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</si>
  <si>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</si>
  <si>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</si>
  <si>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</si>
  <si>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</si>
  <si>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</si>
  <si>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</si>
  <si>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</si>
  <si>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</si>
  <si>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</si>
  <si>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</si>
  <si>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</si>
  <si>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</si>
  <si>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</si>
  <si>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</si>
  <si>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</si>
  <si>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</si>
  <si>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</si>
  <si>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</si>
  <si>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</si>
  <si>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</si>
  <si>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</si>
  <si>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</si>
  <si>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</si>
  <si>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</si>
  <si>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</si>
  <si>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</si>
  <si>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</si>
  <si>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</si>
  <si>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</si>
  <si>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</si>
  <si>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</si>
  <si>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</si>
  <si>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</si>
  <si>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</si>
  <si>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</si>
  <si>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</si>
  <si>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</si>
  <si>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</si>
  <si>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</si>
  <si>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</si>
  <si>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</si>
  <si>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</si>
  <si>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</si>
  <si>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</si>
  <si>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</si>
  <si>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</si>
  <si>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</si>
  <si>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</si>
  <si>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</si>
  <si>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</si>
  <si>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</si>
  <si>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</si>
  <si>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</si>
  <si>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</si>
  <si>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</si>
  <si>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</si>
  <si>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</si>
  <si>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</si>
  <si>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</si>
  <si>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</si>
  <si>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</si>
  <si>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</si>
  <si>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</si>
  <si>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</si>
  <si>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</si>
  <si>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</si>
  <si>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</si>
  <si>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</si>
  <si>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</si>
  <si>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</si>
  <si>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</si>
  <si>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</si>
  <si>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</si>
  <si>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</si>
  <si>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</si>
  <si>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</si>
  <si>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</si>
  <si>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</si>
  <si>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</si>
  <si>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</si>
  <si>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</si>
  <si>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</si>
  <si>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</si>
  <si>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</si>
  <si>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</si>
  <si>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</si>
  <si>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</si>
  <si>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</si>
  <si>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</si>
  <si>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</si>
  <si>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</si>
  <si>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</si>
  <si>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</si>
  <si>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</si>
  <si>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</si>
  <si>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</si>
  <si>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</si>
  <si>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</si>
  <si>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</si>
  <si>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</si>
  <si>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</si>
  <si>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</si>
  <si>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</si>
  <si>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</si>
  <si>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</si>
  <si>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</si>
  <si>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</si>
  <si>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</si>
  <si>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</si>
  <si>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</si>
  <si>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</si>
  <si>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</si>
  <si>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</si>
  <si>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</si>
  <si>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</si>
  <si>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</si>
  <si>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</si>
  <si>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</si>
  <si>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</si>
  <si>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</si>
  <si>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</si>
  <si>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</si>
  <si>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</si>
  <si>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</si>
  <si>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</si>
  <si>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</si>
  <si>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</si>
  <si>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</si>
  <si>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</si>
  <si>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</si>
  <si>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</si>
  <si>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</si>
  <si>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</si>
  <si>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</si>
  <si>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</si>
  <si>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</si>
  <si>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</si>
  <si>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</si>
  <si>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</si>
  <si>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</si>
  <si>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</si>
  <si>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</si>
  <si>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</si>
  <si>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</si>
  <si>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</si>
  <si>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</si>
  <si>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</si>
  <si>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</si>
  <si>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</si>
  <si>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</si>
  <si>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</si>
  <si>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</si>
  <si>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</si>
  <si>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</si>
  <si>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</si>
  <si>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</si>
  <si>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</si>
  <si>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</si>
  <si>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</si>
  <si>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</si>
  <si>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</si>
  <si>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</si>
  <si>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</si>
  <si>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</si>
  <si>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</si>
  <si>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</si>
  <si>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</si>
  <si>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</si>
  <si>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</si>
  <si>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</si>
  <si>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</si>
  <si>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</si>
  <si>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</si>
  <si>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</si>
  <si>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</si>
  <si>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</si>
  <si>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</si>
  <si>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</si>
  <si>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</si>
  <si>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</si>
  <si>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</si>
  <si>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</si>
  <si>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</si>
  <si>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</si>
  <si>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</si>
  <si>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</si>
  <si>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</si>
  <si>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</si>
  <si>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</si>
  <si>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</si>
  <si>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</si>
  <si>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</si>
  <si>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</si>
  <si>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</si>
  <si>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</si>
  <si>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</si>
  <si>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</si>
  <si>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</si>
  <si>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</si>
  <si>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</si>
  <si>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</si>
  <si>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</si>
  <si>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</si>
  <si>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</si>
  <si>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</si>
  <si>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</si>
  <si>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</si>
  <si>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</si>
  <si>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</si>
  <si>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</si>
  <si>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</si>
  <si>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</si>
  <si>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</si>
  <si>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</si>
  <si>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</si>
  <si>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</si>
  <si>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</si>
  <si>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</si>
  <si>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</si>
  <si>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</si>
  <si>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</si>
  <si>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</si>
  <si>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</si>
  <si>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</si>
  <si>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</si>
  <si>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</si>
  <si>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</si>
  <si>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</si>
  <si>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</si>
  <si>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</si>
  <si>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</si>
  <si>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</si>
  <si>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</si>
  <si>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</si>
  <si>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</si>
  <si>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</si>
  <si>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</si>
  <si>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</si>
  <si>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</si>
  <si>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</si>
  <si>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</si>
  <si>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</si>
  <si>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</si>
  <si>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</si>
  <si>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</si>
  <si>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</si>
  <si>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</si>
  <si>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</si>
  <si>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</si>
  <si>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</si>
  <si>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</si>
  <si>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</si>
  <si>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</si>
  <si>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</si>
  <si>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</si>
  <si>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</si>
  <si>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</si>
  <si>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</si>
  <si>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</si>
  <si>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</si>
  <si>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</si>
  <si>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</si>
  <si>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</si>
  <si>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</si>
  <si>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</si>
  <si>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</si>
  <si>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</si>
  <si>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</si>
  <si>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</si>
  <si>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</si>
  <si>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</si>
  <si>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</si>
  <si>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</si>
  <si>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</si>
  <si>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</si>
  <si>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</si>
  <si>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</si>
  <si>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</si>
  <si>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</si>
  <si>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</si>
  <si>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</si>
  <si>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</si>
  <si>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</si>
  <si>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</si>
  <si>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</si>
  <si>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</si>
  <si>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</si>
  <si>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</si>
  <si>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</si>
  <si>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</si>
  <si>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</si>
  <si>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</si>
  <si>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</si>
  <si>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</si>
  <si>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</si>
  <si>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</si>
  <si>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</si>
  <si>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</si>
  <si>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</si>
  <si>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</si>
  <si>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</si>
  <si>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</si>
  <si>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</si>
  <si>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</si>
  <si>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</si>
  <si>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</si>
  <si>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</si>
  <si>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</si>
  <si>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</si>
  <si>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</si>
  <si>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</si>
  <si>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</si>
  <si>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</si>
  <si>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</si>
  <si>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</si>
  <si>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</si>
  <si>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</si>
  <si>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</si>
  <si>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</si>
  <si>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</si>
  <si>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</si>
  <si>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</si>
  <si>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</si>
  <si>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</si>
  <si>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</si>
  <si>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</si>
  <si>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</si>
  <si>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</si>
  <si>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</si>
  <si>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</si>
  <si>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</si>
  <si>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</si>
  <si>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</si>
  <si>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</si>
  <si>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</si>
  <si>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</si>
  <si>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</si>
  <si>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</si>
  <si>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</si>
  <si>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</si>
  <si>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</si>
  <si>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</si>
  <si>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</si>
  <si>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</si>
  <si>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</si>
  <si>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</si>
  <si>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</si>
  <si>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</si>
  <si>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</si>
  <si>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</si>
  <si>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</si>
  <si>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</si>
  <si>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</si>
  <si>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</si>
  <si>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</si>
  <si>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</si>
  <si>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</si>
  <si>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</si>
  <si>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</si>
  <si>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</si>
  <si>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</si>
  <si>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</si>
  <si>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</si>
  <si>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</si>
  <si>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</si>
  <si>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</si>
  <si>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</si>
  <si>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</si>
  <si>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</si>
  <si>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</si>
  <si>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</si>
  <si>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</si>
  <si>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</si>
  <si>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</si>
  <si>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</si>
  <si>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</si>
  <si>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</si>
  <si>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</si>
  <si>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</si>
  <si>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</si>
  <si>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</si>
  <si>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</si>
  <si>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</si>
  <si>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</si>
  <si>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</si>
  <si>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</si>
  <si>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</si>
  <si>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</si>
  <si>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</si>
  <si>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</si>
  <si>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</si>
  <si>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</si>
  <si>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</si>
  <si>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</si>
  <si>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</si>
  <si>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</si>
  <si>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</si>
  <si>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</si>
  <si>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</si>
  <si>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</si>
  <si>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</si>
  <si>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</si>
  <si>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</si>
  <si>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</si>
  <si>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</si>
  <si>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</si>
  <si>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</si>
  <si>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</si>
  <si>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</si>
  <si>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</si>
  <si>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</si>
  <si>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</si>
  <si>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</si>
  <si>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</si>
  <si>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</si>
  <si>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</si>
  <si>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</si>
  <si>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</si>
  <si>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</si>
  <si>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</si>
  <si>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</si>
  <si>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</si>
  <si>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</si>
  <si>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</si>
  <si>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</si>
  <si>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</si>
  <si>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</si>
  <si>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</si>
  <si>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</si>
  <si>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</si>
  <si>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</si>
  <si>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</si>
  <si>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</si>
  <si>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</si>
  <si>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</si>
  <si>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</si>
  <si>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</si>
  <si>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</si>
  <si>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</si>
  <si>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</si>
  <si>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</si>
  <si>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</si>
  <si>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</si>
  <si>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</si>
  <si>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</si>
  <si>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</si>
  <si>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</si>
  <si>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</si>
  <si>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</si>
  <si>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</si>
  <si>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</si>
  <si>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</si>
  <si>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</si>
  <si>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</si>
  <si>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</si>
  <si>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</si>
  <si>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</si>
  <si>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</si>
  <si>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</si>
  <si>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</si>
  <si>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</si>
  <si>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</si>
  <si>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</si>
  <si>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</si>
  <si>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</si>
  <si>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</si>
  <si>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</si>
  <si>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</si>
  <si>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</si>
  <si>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</si>
  <si>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</si>
  <si>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</si>
  <si>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</si>
  <si>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</si>
  <si>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</si>
  <si>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</si>
  <si>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</si>
  <si>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</si>
  <si>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</si>
  <si>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</si>
  <si>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</si>
  <si>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</si>
  <si>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</si>
  <si>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</si>
  <si>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</si>
  <si>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</si>
  <si>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</si>
  <si>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</si>
  <si>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</si>
  <si>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</si>
  <si>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</si>
  <si>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</si>
  <si>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</si>
  <si>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</si>
  <si>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</si>
  <si>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</si>
  <si>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</si>
  <si>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</si>
  <si>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</si>
  <si>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</si>
  <si>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</si>
  <si>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</si>
  <si>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</si>
  <si>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</si>
  <si>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</si>
  <si>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</si>
  <si>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</si>
  <si>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</si>
  <si>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</si>
  <si>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</si>
  <si>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</si>
  <si>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</si>
  <si>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</si>
  <si>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</si>
  <si>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</si>
  <si>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</si>
  <si>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</si>
  <si>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</si>
  <si>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</si>
  <si>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</si>
  <si>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</si>
  <si>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</si>
  <si>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</si>
  <si>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</si>
  <si>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</si>
  <si>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</si>
  <si>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</si>
  <si>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</si>
  <si>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</si>
  <si>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</si>
  <si>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</si>
  <si>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</si>
  <si>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</si>
  <si>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</si>
  <si>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</si>
  <si>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</si>
  <si>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</si>
  <si>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</si>
  <si>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</si>
  <si>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</si>
  <si>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</si>
  <si>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</si>
  <si>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</si>
  <si>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</si>
  <si>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</si>
  <si>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</si>
  <si>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</si>
  <si>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</si>
  <si>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</si>
  <si>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</si>
  <si>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</si>
  <si>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</si>
  <si>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</si>
  <si>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</si>
  <si>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</si>
  <si>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</si>
  <si>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</si>
  <si>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</si>
  <si>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</si>
  <si>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</si>
  <si>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</si>
  <si>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</si>
  <si>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</si>
  <si>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</si>
  <si>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</si>
  <si>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</si>
  <si>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</si>
  <si>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</si>
  <si>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</si>
  <si>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</si>
  <si>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</si>
  <si>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</si>
  <si>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</si>
  <si>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</si>
  <si>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</si>
  <si>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</si>
  <si>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</si>
  <si>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</si>
  <si>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</si>
  <si>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</si>
  <si>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</si>
  <si>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</si>
  <si>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</si>
  <si>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</si>
  <si>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</si>
  <si>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</si>
  <si>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</si>
  <si>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</si>
  <si>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</si>
  <si>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</si>
  <si>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</si>
  <si>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</si>
  <si>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</si>
  <si>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</si>
  <si>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</si>
  <si>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</si>
  <si>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</si>
  <si>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</si>
  <si>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</si>
  <si>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</si>
  <si>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</si>
  <si>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</si>
  <si>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</si>
  <si>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</si>
  <si>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</si>
  <si>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</si>
  <si>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</si>
  <si>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</si>
  <si>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</si>
  <si>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</si>
  <si>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</si>
  <si>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</si>
  <si>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</si>
  <si>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</si>
  <si>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</si>
  <si>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</si>
  <si>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</si>
  <si>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</si>
  <si>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</si>
  <si>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</si>
  <si>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</si>
  <si>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</si>
  <si>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</si>
  <si>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</si>
  <si>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</si>
  <si>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</si>
  <si>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</si>
  <si>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</si>
  <si>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</si>
  <si>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</si>
  <si>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</si>
  <si>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</si>
  <si>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</si>
  <si>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</si>
  <si>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</si>
  <si>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</si>
  <si>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</si>
  <si>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</si>
  <si>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</si>
  <si>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</si>
  <si>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</si>
  <si>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</si>
  <si>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</si>
  <si>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</si>
  <si>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</si>
  <si>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</si>
  <si>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</si>
  <si>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</si>
  <si>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</si>
  <si>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</si>
  <si>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</si>
  <si>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</si>
  <si>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</si>
  <si>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</si>
  <si>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</si>
  <si>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</si>
  <si>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</si>
  <si>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</si>
  <si>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</si>
  <si>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</si>
  <si>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</si>
  <si>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</si>
  <si>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</si>
  <si>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</si>
  <si>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</si>
  <si>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</si>
  <si>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</si>
  <si>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</si>
  <si>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</si>
  <si>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</si>
  <si>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</si>
  <si>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</si>
  <si>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</si>
  <si>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</si>
  <si>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</si>
  <si>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</si>
  <si>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</si>
  <si>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</si>
  <si>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</si>
  <si>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</si>
  <si>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</si>
  <si>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</si>
  <si>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</si>
  <si>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</si>
  <si>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</si>
  <si>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</si>
  <si>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</si>
  <si>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</si>
  <si>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</si>
  <si>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</si>
  <si>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</si>
  <si>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</si>
  <si>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</si>
  <si>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</si>
  <si>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</si>
  <si>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</si>
  <si>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</si>
  <si>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</si>
  <si>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</si>
  <si>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</si>
  <si>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</si>
  <si>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</si>
  <si>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</si>
  <si>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</si>
  <si>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</si>
  <si>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</si>
  <si>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</si>
  <si>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</si>
  <si>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</si>
  <si>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</si>
  <si>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</si>
  <si>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</si>
  <si>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</si>
  <si>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</si>
  <si>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</si>
  <si>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</si>
  <si>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</si>
  <si>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</si>
  <si>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</si>
  <si>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</si>
  <si>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</si>
  <si>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</si>
  <si>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</si>
  <si>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</si>
  <si>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</si>
  <si>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</si>
  <si>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</si>
  <si>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</si>
  <si>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</si>
  <si>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</si>
  <si>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</si>
  <si>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</si>
  <si>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</si>
  <si>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</si>
  <si>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</si>
  <si>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</si>
  <si>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</si>
  <si>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</si>
  <si>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</si>
  <si>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</si>
  <si>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</si>
  <si>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</si>
  <si>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</si>
  <si>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</si>
  <si>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</si>
  <si>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</si>
  <si>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</si>
  <si>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</si>
  <si>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</si>
  <si>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</si>
  <si>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</si>
  <si>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</si>
  <si>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</si>
  <si>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</si>
  <si>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</si>
  <si>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</si>
  <si>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</si>
  <si>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</si>
  <si>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</si>
  <si>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</si>
  <si>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</si>
  <si>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</si>
  <si>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</si>
  <si>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</si>
  <si>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</si>
  <si>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</si>
  <si>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</si>
  <si>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</si>
  <si>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</si>
  <si>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</si>
  <si>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</si>
  <si>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</si>
  <si>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</si>
  <si>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</si>
  <si>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</si>
  <si>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</si>
  <si>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</si>
  <si>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</si>
  <si>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</si>
  <si>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</si>
  <si>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</si>
  <si>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</si>
  <si>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</si>
  <si>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</si>
  <si>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</si>
  <si>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</si>
  <si>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</si>
  <si>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</si>
  <si>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</si>
  <si>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</si>
  <si>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</si>
  <si>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</si>
  <si>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</si>
  <si>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</si>
  <si>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</si>
  <si>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</si>
  <si>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</si>
  <si>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</si>
  <si>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</si>
  <si>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</si>
  <si>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</si>
  <si>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</si>
  <si>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</si>
  <si>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</si>
  <si>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</si>
  <si>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</si>
  <si>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</si>
  <si>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</si>
  <si>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</si>
  <si>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</si>
  <si>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</si>
  <si>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</si>
  <si>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</si>
  <si>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</si>
  <si>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</si>
  <si>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</si>
  <si>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</si>
  <si>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</si>
  <si>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</si>
  <si>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</si>
  <si>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</si>
  <si>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</si>
  <si>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</si>
  <si>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</si>
  <si>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</si>
  <si>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</si>
  <si>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</si>
  <si>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</si>
  <si>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</si>
  <si>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</si>
  <si>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</si>
  <si>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</si>
  <si>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</si>
  <si>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</si>
  <si>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</si>
  <si>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</si>
  <si>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</si>
  <si>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</si>
  <si>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</si>
  <si>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</si>
  <si>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</si>
  <si>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</si>
  <si>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</si>
  <si>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</si>
  <si>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</si>
  <si>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</si>
  <si>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</si>
  <si>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</si>
  <si>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</si>
  <si>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</si>
  <si>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</si>
  <si>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</si>
  <si>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</si>
  <si>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</si>
  <si>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</si>
  <si>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</si>
  <si>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</si>
  <si>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</si>
  <si>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</si>
  <si>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</si>
  <si>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</si>
  <si>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</si>
  <si>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</si>
  <si>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</si>
  <si>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</si>
  <si>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</si>
  <si>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</si>
  <si>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</si>
  <si>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</si>
  <si>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</si>
  <si>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</si>
  <si>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</si>
  <si>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</si>
  <si>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</si>
  <si>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</si>
  <si>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</si>
  <si>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</si>
  <si>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</si>
  <si>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</si>
  <si>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</si>
  <si>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</si>
  <si>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</si>
  <si>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</si>
  <si>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</si>
  <si>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</si>
  <si>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</si>
  <si>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</si>
  <si>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</si>
  <si>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</si>
  <si>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</si>
  <si>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</si>
  <si>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</si>
  <si>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</si>
  <si>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</si>
  <si>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</si>
  <si>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</si>
  <si>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</si>
  <si>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</si>
  <si>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</si>
  <si>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</si>
  <si>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</si>
  <si>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</si>
  <si>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</si>
  <si>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</si>
  <si>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</si>
  <si>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</si>
  <si>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</si>
  <si>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</si>
  <si>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</si>
  <si>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</si>
  <si>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</si>
  <si>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</si>
  <si>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</si>
  <si>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</si>
  <si>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</si>
  <si>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</si>
  <si>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</si>
  <si>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</si>
  <si>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</si>
  <si>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</si>
  <si>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</si>
  <si>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</si>
  <si>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</si>
  <si>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</si>
  <si>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</si>
  <si>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</si>
  <si>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</si>
  <si>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</si>
  <si>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</si>
  <si>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</si>
  <si>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</si>
  <si>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</si>
  <si>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</si>
  <si>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</si>
  <si>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</si>
  <si>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</si>
  <si>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</si>
  <si>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</si>
  <si>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</si>
  <si>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</si>
  <si>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</si>
  <si>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</si>
  <si>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</si>
  <si>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</si>
  <si>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</si>
  <si>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</si>
  <si>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</si>
  <si>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</si>
  <si>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</si>
  <si>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</si>
  <si>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</si>
  <si>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</si>
  <si>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</si>
  <si>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</si>
  <si>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</si>
  <si>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</si>
  <si>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</si>
  <si>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</si>
  <si>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</si>
  <si>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</si>
  <si>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</si>
  <si>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</si>
  <si>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</si>
  <si>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</si>
  <si>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</si>
  <si>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</si>
  <si>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</si>
  <si>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</si>
  <si>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</si>
  <si>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</si>
  <si>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</si>
  <si>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</si>
  <si>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</si>
  <si>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</si>
  <si>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</si>
  <si>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</si>
  <si>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</si>
  <si>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</si>
  <si>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</si>
  <si>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</si>
  <si>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</si>
  <si>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</si>
  <si>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</si>
  <si>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</si>
  <si>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</si>
  <si>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</si>
  <si>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</si>
  <si>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</si>
  <si>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</si>
  <si>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</si>
  <si>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</si>
  <si>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</si>
  <si>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</si>
  <si>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</si>
  <si>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</si>
  <si>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</si>
  <si>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</si>
  <si>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</si>
  <si>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</si>
  <si>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</si>
  <si>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</si>
  <si>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</si>
  <si>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</si>
  <si>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</si>
  <si>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</si>
  <si>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</si>
  <si>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</si>
  <si>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</si>
  <si>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</si>
  <si>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</si>
  <si>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</si>
  <si>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</si>
  <si>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</si>
  <si>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</si>
  <si>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</si>
  <si>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</si>
  <si>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</si>
  <si>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</si>
  <si>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</si>
  <si>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</si>
  <si>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</si>
  <si>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</si>
  <si>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</si>
  <si>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</si>
  <si>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</si>
  <si>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</si>
  <si>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</si>
  <si>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</si>
  <si>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</si>
  <si>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</si>
  <si>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</si>
  <si>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</si>
  <si>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</si>
  <si>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</si>
  <si>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</si>
  <si>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</si>
  <si>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</si>
  <si>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</si>
  <si>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</si>
  <si>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</si>
  <si>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</si>
  <si>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</si>
  <si>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</si>
  <si>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</si>
  <si>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</si>
  <si>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</si>
  <si>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</si>
  <si>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</si>
  <si>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</si>
  <si>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</si>
  <si>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</si>
  <si>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</si>
  <si>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</si>
  <si>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</si>
  <si>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</si>
  <si>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</si>
  <si>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</si>
  <si>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</si>
  <si>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</si>
  <si>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</si>
  <si>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</si>
  <si>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</si>
  <si>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</si>
  <si>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</si>
  <si>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</si>
  <si>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</si>
  <si>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</si>
  <si>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</si>
  <si>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</si>
  <si>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</si>
  <si>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</si>
  <si>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</si>
  <si>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</si>
  <si>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</si>
  <si>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</si>
  <si>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</si>
  <si>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</si>
  <si>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</si>
  <si>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</si>
  <si>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</si>
  <si>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</si>
  <si>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</si>
  <si>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</si>
  <si>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</si>
  <si>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</si>
  <si>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</si>
  <si>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</si>
  <si>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</si>
  <si>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</si>
  <si>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</si>
  <si>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</si>
  <si>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</si>
  <si>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</si>
  <si>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</si>
  <si>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</si>
  <si>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</si>
  <si>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</si>
  <si>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</si>
  <si>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</si>
  <si>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</si>
  <si>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</si>
  <si>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</si>
  <si>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</si>
  <si>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</si>
  <si>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</si>
  <si>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</si>
  <si>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</si>
  <si>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</si>
  <si>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</si>
  <si>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</si>
  <si>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</si>
  <si>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</si>
  <si>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</si>
  <si>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</si>
  <si>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</si>
  <si>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</si>
  <si>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</si>
  <si>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</si>
  <si>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</si>
  <si>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</si>
  <si>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</si>
  <si>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</si>
  <si>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</si>
  <si>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</si>
  <si>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</si>
  <si>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</si>
  <si>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</si>
  <si>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</si>
  <si>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</si>
  <si>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</si>
  <si>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</si>
  <si>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</si>
  <si>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</si>
  <si>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</si>
  <si>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</si>
  <si>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</si>
  <si>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</si>
  <si>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</si>
  <si>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</si>
  <si>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</si>
  <si>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</si>
  <si>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</si>
  <si>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</si>
  <si>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</si>
  <si>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</si>
  <si>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</si>
  <si>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</si>
  <si>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</si>
  <si>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</si>
  <si>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</si>
  <si>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</si>
  <si>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</si>
  <si>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</si>
  <si>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</si>
  <si>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</si>
  <si>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</si>
  <si>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</si>
  <si>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</si>
  <si>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</si>
  <si>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</si>
  <si>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</si>
  <si>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</si>
  <si>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</si>
  <si>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</si>
  <si>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</si>
  <si>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</si>
  <si>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</si>
  <si>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</si>
  <si>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</si>
  <si>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</si>
  <si>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</si>
  <si>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</si>
  <si>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</si>
  <si>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</si>
  <si>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</si>
  <si>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</si>
  <si>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</si>
  <si>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</si>
  <si>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</si>
  <si>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</si>
  <si>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</si>
  <si>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</si>
  <si>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</si>
  <si>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</si>
  <si>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</si>
  <si>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</si>
  <si>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</si>
  <si>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</si>
  <si>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</si>
  <si>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</si>
  <si>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</si>
  <si>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</si>
  <si>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</si>
  <si>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</si>
  <si>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</si>
  <si>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</si>
  <si>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</si>
  <si>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</si>
  <si>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</si>
  <si>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</si>
  <si>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</si>
  <si>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</si>
  <si>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</si>
  <si>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</si>
  <si>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</si>
  <si>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</si>
  <si>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</si>
  <si>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</si>
  <si>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</si>
  <si>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</si>
  <si>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</si>
  <si>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</si>
  <si>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</si>
  <si>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</si>
  <si>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</si>
  <si>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</si>
  <si>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</si>
  <si>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</si>
  <si>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</si>
  <si>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</si>
  <si>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</si>
  <si>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</si>
  <si>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</si>
  <si>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</si>
  <si>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</si>
  <si>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</si>
  <si>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</si>
  <si>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</si>
  <si>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</si>
  <si>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</si>
  <si>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</si>
  <si>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</si>
  <si>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</si>
  <si>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</si>
  <si>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</si>
  <si>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</si>
  <si>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</si>
  <si>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</si>
  <si>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</si>
  <si>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</si>
  <si>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</si>
  <si>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</si>
  <si>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</si>
  <si>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</si>
  <si>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</si>
  <si>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</si>
  <si>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</si>
  <si>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</si>
  <si>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</si>
  <si>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</si>
  <si>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</si>
  <si>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</si>
  <si>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</si>
  <si>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</si>
  <si>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</si>
  <si>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</si>
  <si>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</si>
  <si>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</si>
  <si>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</si>
  <si>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</si>
  <si>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</si>
  <si>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</si>
  <si>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</si>
  <si>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</si>
  <si>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</si>
  <si>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</si>
  <si>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</si>
  <si>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</si>
  <si>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</si>
  <si>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</si>
  <si>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</si>
  <si>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</si>
  <si>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</si>
  <si>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</si>
  <si>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</si>
  <si>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</si>
  <si>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</si>
  <si>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</si>
  <si>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</si>
  <si>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</si>
  <si>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</si>
  <si>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</si>
  <si>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</si>
  <si>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</si>
  <si>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</si>
  <si>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</si>
  <si>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</si>
  <si>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</si>
  <si>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</si>
  <si>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</si>
  <si>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</si>
  <si>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</si>
  <si>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</si>
  <si>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</si>
  <si>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</si>
  <si>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</si>
  <si>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</si>
  <si>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</si>
  <si>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</si>
  <si>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</si>
  <si>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</si>
  <si>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</si>
  <si>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</si>
  <si>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</si>
  <si>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</si>
  <si>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</si>
  <si>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</si>
  <si>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</si>
  <si>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</si>
  <si>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</si>
  <si>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</si>
  <si>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</si>
  <si>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</si>
  <si>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</si>
  <si>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</si>
  <si>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</si>
  <si>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</si>
  <si>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</si>
  <si>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</si>
  <si>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</si>
  <si>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</si>
  <si>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</si>
  <si>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</si>
  <si>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</si>
  <si>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</si>
  <si>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</si>
  <si>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</si>
  <si>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</si>
  <si>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</si>
  <si>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</si>
  <si>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</si>
  <si>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</si>
  <si>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</si>
  <si>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</si>
  <si>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</si>
  <si>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</si>
  <si>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</si>
  <si>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</si>
  <si>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</si>
  <si>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</si>
  <si>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</si>
  <si>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</si>
  <si>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</si>
  <si>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</si>
  <si>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</si>
  <si>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</si>
  <si>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</si>
  <si>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</si>
  <si>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</si>
  <si>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</si>
  <si>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</si>
  <si>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</si>
  <si>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</si>
  <si>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</si>
  <si>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</si>
  <si>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</si>
  <si>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</si>
  <si>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</si>
  <si>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</si>
  <si>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</si>
  <si>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</si>
  <si>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</si>
  <si>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</si>
  <si>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</si>
  <si>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</si>
  <si>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</si>
  <si>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</si>
  <si>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</si>
  <si>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</si>
  <si>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</si>
  <si>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</si>
  <si>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</si>
  <si>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</si>
  <si>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</si>
  <si>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</si>
  <si>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</si>
  <si>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</si>
  <si>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</si>
  <si>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</si>
  <si>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</si>
  <si>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</si>
  <si>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</si>
  <si>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</si>
  <si>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</si>
  <si>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</si>
  <si>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</si>
  <si>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</si>
  <si>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</si>
  <si>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</si>
  <si>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</si>
  <si>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</si>
  <si>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</si>
  <si>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</si>
  <si>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</si>
  <si>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</si>
  <si>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</si>
  <si>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</si>
  <si>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</si>
  <si>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</si>
  <si>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</si>
  <si>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</si>
  <si>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</si>
  <si>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</si>
  <si>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</si>
  <si>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</si>
  <si>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</si>
  <si>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</si>
  <si>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</si>
  <si>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</si>
  <si>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</si>
  <si>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</si>
  <si>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</si>
  <si>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</si>
  <si>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</si>
  <si>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</si>
  <si>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</si>
  <si>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</si>
  <si>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</si>
  <si>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</si>
  <si>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</si>
  <si>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</si>
  <si>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</si>
  <si>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</si>
  <si>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</si>
  <si>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</si>
  <si>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</si>
  <si>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</si>
  <si>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</si>
  <si>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</si>
  <si>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</si>
  <si>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</si>
  <si>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</si>
  <si>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</si>
  <si>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</si>
  <si>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</si>
  <si>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</si>
  <si>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</si>
  <si>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</si>
  <si>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</si>
  <si>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</si>
  <si>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</si>
  <si>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</si>
  <si>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</si>
  <si>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</si>
  <si>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</si>
  <si>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</si>
  <si>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</si>
  <si>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</si>
  <si>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</si>
  <si>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</si>
  <si>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</si>
  <si>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</si>
  <si>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</si>
  <si>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</si>
  <si>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</si>
  <si>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</si>
  <si>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</si>
  <si>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</si>
  <si>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</si>
  <si>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</si>
  <si>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</si>
  <si>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</si>
  <si>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</si>
  <si>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</si>
  <si>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</si>
  <si>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</si>
  <si>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</si>
  <si>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</si>
  <si>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</si>
  <si>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</si>
  <si>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</si>
  <si>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</si>
  <si>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</si>
  <si>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</si>
  <si>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</si>
  <si>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</si>
  <si>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</si>
  <si>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</si>
  <si>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</si>
  <si>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</si>
  <si>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</si>
  <si>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</si>
  <si>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</si>
  <si>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</si>
  <si>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</si>
  <si>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</si>
  <si>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</si>
  <si>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</si>
  <si>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</si>
  <si>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</si>
  <si>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</si>
  <si>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</si>
  <si>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</si>
  <si>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</si>
  <si>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</si>
  <si>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</si>
  <si>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</si>
  <si>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</si>
  <si>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</si>
  <si>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</si>
  <si>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</si>
  <si>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</si>
  <si>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</si>
  <si>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</si>
  <si>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</si>
  <si>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</si>
  <si>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</si>
  <si>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</si>
  <si>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</si>
  <si>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</si>
  <si>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</si>
  <si>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</si>
  <si>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</si>
  <si>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</si>
  <si>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</si>
  <si>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</si>
  <si>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</si>
  <si>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</si>
  <si>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</si>
  <si>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</si>
  <si>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</si>
  <si>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</si>
  <si>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</si>
  <si>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</si>
  <si>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</si>
  <si>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</si>
  <si>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</si>
  <si>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</si>
  <si>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</si>
  <si>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</si>
  <si>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</si>
  <si>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</si>
  <si>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</si>
  <si>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</si>
  <si>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</si>
  <si>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</si>
  <si>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</si>
  <si>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</si>
  <si>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</si>
  <si>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</si>
  <si>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</si>
  <si>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</si>
  <si>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</si>
  <si>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</si>
  <si>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</si>
  <si>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</si>
  <si>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</si>
  <si>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</si>
  <si>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</si>
  <si>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</si>
  <si>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</si>
  <si>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</si>
  <si>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</si>
  <si>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</si>
  <si>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</si>
  <si>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</si>
  <si>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</si>
  <si>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</si>
  <si>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</si>
  <si>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</si>
  <si>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</si>
  <si>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</si>
  <si>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</si>
  <si>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</si>
  <si>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</si>
  <si>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</si>
  <si>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</si>
  <si>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</si>
  <si>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</si>
  <si>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</si>
  <si>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</si>
  <si>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</si>
  <si>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</si>
  <si>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</si>
  <si>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</si>
  <si>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</si>
  <si>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</si>
  <si>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</si>
  <si>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</si>
  <si>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</si>
  <si>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</si>
  <si>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</si>
  <si>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</si>
  <si>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</si>
  <si>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</si>
  <si>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</si>
  <si>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</si>
  <si>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</si>
  <si>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</si>
  <si>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</si>
  <si>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</si>
  <si>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</si>
  <si>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</si>
  <si>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</si>
  <si>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</si>
  <si>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</si>
  <si>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</si>
  <si>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</si>
  <si>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</si>
  <si>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</si>
  <si>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</si>
  <si>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</si>
  <si>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</si>
  <si>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</si>
  <si>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</si>
  <si>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</si>
  <si>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</si>
  <si>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</si>
  <si>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</si>
  <si>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</si>
  <si>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</si>
  <si>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</si>
  <si>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</si>
  <si>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</si>
  <si>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</si>
  <si>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</si>
  <si>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</si>
  <si>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</si>
  <si>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</si>
  <si>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</si>
  <si>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</si>
  <si>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</si>
  <si>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</si>
  <si>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</si>
  <si>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</si>
  <si>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</si>
  <si>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</si>
  <si>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</si>
  <si>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</si>
  <si>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</si>
  <si>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</si>
  <si>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</si>
  <si>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</si>
  <si>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</si>
  <si>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</si>
  <si>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</si>
  <si>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</si>
  <si>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</si>
  <si>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</si>
  <si>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</si>
  <si>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</si>
  <si>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</si>
  <si>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</si>
  <si>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</si>
  <si>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</si>
  <si>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</si>
  <si>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</si>
  <si>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</si>
  <si>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</si>
  <si>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</si>
  <si>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</si>
  <si>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</si>
  <si>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</si>
  <si>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</si>
  <si>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</si>
  <si>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</si>
  <si>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</si>
  <si>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</si>
  <si>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</si>
  <si>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</si>
  <si>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</si>
  <si>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</si>
  <si>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</si>
  <si>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</si>
  <si>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</si>
  <si>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</si>
  <si>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</si>
  <si>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</si>
  <si>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</si>
  <si>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</si>
  <si>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</si>
  <si>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</si>
  <si>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</si>
  <si>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</si>
  <si>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</si>
  <si>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</si>
  <si>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</si>
  <si>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</si>
  <si>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</si>
  <si>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</si>
  <si>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</si>
  <si>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</si>
  <si>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</si>
  <si>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</si>
  <si>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</si>
  <si>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</si>
  <si>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</si>
  <si>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</si>
  <si>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</si>
  <si>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</si>
  <si>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</si>
  <si>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</si>
  <si>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</si>
  <si>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</si>
  <si>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</si>
  <si>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</si>
  <si>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</si>
  <si>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</si>
  <si>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</si>
  <si>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</si>
  <si>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</si>
  <si>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</si>
  <si>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</si>
  <si>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</si>
  <si>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</si>
  <si>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</si>
  <si>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</si>
  <si>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</si>
  <si>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</si>
  <si>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</si>
  <si>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</si>
  <si>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</si>
  <si>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</si>
  <si>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</si>
  <si>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</si>
  <si>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</si>
  <si>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</si>
  <si>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</si>
  <si>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</si>
  <si>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</si>
  <si>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</si>
  <si>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</si>
  <si>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</si>
  <si>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</si>
  <si>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</si>
  <si>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</si>
  <si>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</si>
  <si>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</si>
  <si>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</si>
  <si>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</si>
  <si>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</si>
  <si>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</si>
  <si>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</si>
  <si>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</si>
  <si>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</si>
  <si>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</si>
  <si>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</si>
  <si>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</si>
  <si>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</si>
  <si>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</si>
  <si>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</si>
  <si>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</si>
  <si>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</si>
  <si>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</si>
  <si>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</si>
  <si>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</si>
  <si>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</si>
  <si>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</si>
  <si>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</si>
  <si>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</si>
  <si>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</si>
  <si>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</si>
  <si>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</si>
  <si>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</si>
  <si>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</si>
  <si>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</si>
  <si>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</si>
  <si>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</si>
  <si>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</si>
  <si>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</si>
  <si>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</si>
  <si>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</si>
  <si>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</si>
  <si>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</si>
  <si>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</si>
  <si>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</si>
  <si>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</si>
  <si>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</si>
  <si>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</si>
  <si>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</si>
  <si>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</si>
  <si>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</si>
  <si>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</si>
  <si>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</si>
  <si>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</si>
  <si>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</si>
  <si>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</si>
  <si>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</si>
  <si>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</si>
  <si>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</si>
  <si>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</si>
  <si>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</si>
  <si>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</si>
  <si>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</si>
  <si>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</si>
  <si>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</si>
  <si>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</si>
  <si>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</si>
  <si>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</si>
  <si>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</si>
  <si>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</si>
  <si>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</si>
  <si>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</si>
  <si>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</si>
  <si>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</si>
  <si>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</si>
  <si>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</si>
  <si>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</si>
  <si>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</si>
  <si>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</si>
  <si>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</si>
  <si>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</si>
  <si>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</si>
  <si>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</si>
  <si>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</si>
  <si>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</si>
  <si>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</si>
  <si>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</si>
  <si>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</si>
  <si>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</si>
  <si>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</si>
  <si>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</si>
  <si>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</si>
  <si>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</si>
  <si>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</si>
  <si>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</si>
  <si>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</si>
  <si>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</si>
  <si>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</si>
  <si>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</si>
  <si>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</si>
  <si>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</si>
  <si>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</si>
  <si>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</si>
  <si>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</si>
  <si>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</si>
  <si>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</si>
  <si>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</si>
  <si>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</si>
  <si>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</si>
  <si>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</si>
  <si>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</si>
  <si>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</si>
  <si>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</si>
  <si>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</si>
  <si>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</si>
  <si>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</si>
  <si>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</si>
  <si>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</si>
  <si>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</si>
  <si>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</si>
  <si>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</si>
  <si>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</si>
  <si>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</si>
  <si>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</si>
  <si>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</si>
  <si>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</si>
  <si>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</si>
  <si>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</si>
  <si>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</si>
  <si>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</si>
  <si>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</si>
  <si>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</si>
  <si>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</si>
  <si>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</si>
  <si>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</si>
  <si>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</si>
  <si>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</si>
  <si>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</si>
  <si>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</si>
  <si>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</si>
  <si>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</si>
  <si>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</si>
  <si>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</si>
  <si>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</si>
  <si>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</si>
  <si>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</si>
  <si>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</si>
  <si>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</si>
  <si>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</si>
  <si>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</si>
  <si>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</si>
  <si>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</si>
  <si>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</si>
  <si>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</si>
  <si>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</si>
  <si>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</si>
  <si>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</si>
  <si>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</si>
  <si>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</si>
  <si>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</si>
  <si>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</si>
  <si>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</si>
  <si>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</si>
  <si>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</si>
  <si>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</si>
  <si>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</si>
  <si>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</si>
  <si>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</si>
  <si>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</si>
  <si>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</si>
  <si>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</si>
  <si>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</si>
  <si>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</si>
  <si>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</si>
  <si>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</si>
  <si>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</si>
  <si>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</si>
  <si>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</si>
  <si>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</si>
  <si>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</si>
  <si>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</si>
  <si>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</si>
  <si>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</si>
  <si>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</si>
  <si>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</si>
  <si>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</si>
  <si>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</si>
  <si>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</si>
  <si>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</si>
  <si>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</si>
  <si>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</si>
  <si>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</si>
  <si>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</si>
  <si>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</si>
  <si>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</si>
  <si>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</si>
  <si>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</si>
  <si>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</si>
  <si>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</si>
  <si>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</si>
  <si>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</si>
  <si>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</si>
  <si>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</si>
  <si>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</si>
  <si>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</si>
  <si>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</si>
  <si>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</si>
  <si>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</si>
  <si>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</si>
  <si>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</si>
  <si>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</si>
  <si>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</si>
  <si>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</si>
  <si>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</si>
  <si>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</si>
  <si>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</si>
  <si>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</si>
  <si>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</si>
  <si>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</si>
  <si>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</si>
  <si>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</si>
  <si>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</si>
  <si>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</si>
  <si>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</si>
  <si>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</si>
  <si>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</si>
  <si>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</si>
  <si>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</si>
  <si>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</si>
  <si>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</si>
  <si>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</si>
  <si>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</si>
  <si>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</si>
  <si>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</si>
  <si>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</si>
  <si>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</si>
  <si>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</si>
  <si>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</si>
  <si>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</si>
  <si>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</si>
  <si>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</si>
  <si>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</si>
  <si>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</si>
  <si>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</si>
  <si>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</si>
  <si>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</si>
  <si>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</si>
  <si>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</si>
  <si>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</si>
  <si>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</si>
  <si>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</si>
  <si>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</si>
  <si>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</si>
  <si>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</si>
  <si>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</si>
  <si>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</si>
  <si>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</si>
  <si>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</si>
  <si>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</si>
  <si>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</si>
  <si>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</si>
  <si>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</si>
  <si>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</si>
  <si>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</si>
  <si>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</si>
  <si>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</si>
  <si>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</si>
  <si>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</si>
  <si>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</si>
  <si>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</si>
  <si>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</si>
  <si>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</si>
  <si>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</si>
  <si>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</si>
  <si>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</si>
  <si>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</si>
  <si>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</si>
  <si>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</si>
  <si>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</si>
  <si>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</si>
  <si>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</si>
  <si>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</si>
  <si>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</si>
  <si>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</si>
  <si>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</si>
  <si>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</si>
  <si>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</si>
  <si>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</si>
  <si>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</si>
  <si>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</si>
  <si>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</si>
  <si>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</si>
  <si>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</si>
  <si>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</si>
  <si>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</si>
  <si>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</si>
  <si>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</si>
  <si>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</si>
  <si>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</si>
  <si>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</si>
  <si>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</si>
  <si>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</si>
  <si>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</si>
  <si>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</si>
  <si>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</si>
  <si>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</si>
  <si>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</si>
  <si>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</si>
  <si>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</si>
  <si>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</si>
  <si>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</si>
  <si>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</si>
  <si>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</si>
  <si>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</si>
  <si>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</si>
  <si>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</si>
  <si>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</si>
  <si>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</si>
  <si>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</si>
  <si>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</si>
  <si>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</si>
  <si>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</si>
  <si>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</si>
  <si>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</si>
  <si>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</si>
  <si>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</si>
  <si>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</si>
  <si>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</si>
  <si>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</si>
  <si>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</si>
  <si>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</si>
  <si>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</si>
  <si>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</si>
  <si>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</si>
  <si>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</si>
  <si>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</si>
  <si>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</si>
  <si>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</si>
  <si>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</si>
  <si>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</si>
  <si>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</si>
  <si>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</si>
  <si>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</si>
  <si>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</si>
  <si>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</si>
  <si>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</si>
  <si>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</si>
  <si>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</si>
  <si>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</si>
  <si>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</si>
  <si>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</si>
  <si>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</si>
  <si>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</si>
  <si>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</si>
  <si>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</si>
  <si>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</si>
  <si>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</si>
  <si>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</si>
  <si>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</si>
  <si>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</si>
  <si>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</si>
  <si>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</si>
  <si>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</si>
  <si>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</si>
  <si>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</si>
  <si>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</si>
  <si>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</si>
  <si>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</si>
  <si>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</si>
  <si>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</si>
  <si>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</si>
  <si>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</si>
  <si>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</si>
  <si>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</si>
  <si>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</si>
  <si>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</si>
  <si>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</si>
  <si>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</si>
  <si>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</si>
  <si>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</si>
  <si>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</si>
  <si>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</si>
  <si>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</si>
  <si>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</si>
  <si>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</si>
  <si>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</si>
  <si>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</si>
  <si>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</si>
  <si>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</si>
  <si>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</si>
  <si>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</si>
  <si>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</si>
  <si>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</si>
  <si>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</si>
  <si>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</si>
  <si>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</si>
  <si>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</si>
  <si>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</si>
  <si>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</si>
  <si>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</si>
  <si>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</si>
  <si>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</si>
  <si>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</si>
  <si>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</si>
  <si>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</si>
  <si>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</si>
  <si>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</si>
  <si>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</si>
  <si>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</si>
  <si>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</si>
  <si>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</si>
  <si>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</si>
  <si>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</si>
  <si>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</si>
  <si>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</si>
  <si>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</si>
  <si>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</si>
  <si>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</si>
  <si>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</si>
  <si>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</si>
  <si>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</si>
  <si>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</si>
  <si>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</si>
  <si>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</si>
  <si>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</si>
  <si>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</si>
  <si>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</si>
  <si>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</si>
  <si>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</si>
  <si>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</si>
  <si>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</si>
  <si>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</si>
  <si>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</si>
  <si>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</si>
  <si>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</si>
  <si>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</si>
  <si>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</si>
  <si>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</si>
  <si>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</si>
  <si>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</si>
  <si>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</si>
  <si>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</si>
  <si>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</si>
  <si>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</si>
  <si>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</si>
  <si>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</si>
  <si>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</si>
  <si>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</si>
  <si>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</si>
  <si>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</si>
  <si>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</si>
  <si>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</si>
  <si>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</si>
  <si>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</si>
  <si>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</si>
  <si>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</si>
  <si>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</si>
  <si>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</si>
  <si>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</si>
  <si>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</si>
  <si>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</si>
  <si>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</si>
  <si>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</si>
  <si>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</si>
  <si>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</si>
  <si>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</si>
  <si>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</si>
  <si>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</si>
  <si>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</si>
  <si>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</si>
  <si>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</si>
  <si>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</si>
  <si>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</si>
  <si>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</si>
  <si>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</si>
  <si>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</si>
  <si>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</si>
  <si>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</si>
  <si>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</si>
  <si>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</si>
  <si>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</si>
  <si>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</si>
  <si>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</si>
  <si>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</si>
  <si>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</si>
  <si>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</si>
  <si>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</si>
  <si>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</si>
  <si>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</si>
  <si>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</si>
  <si>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</si>
  <si>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</si>
  <si>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</si>
  <si>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</si>
  <si>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</si>
  <si>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</si>
  <si>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</si>
  <si>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</si>
  <si>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</si>
  <si>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</si>
  <si>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</si>
  <si>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</si>
  <si>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</si>
  <si>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</si>
  <si>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</si>
  <si>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</si>
  <si>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</si>
  <si>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</si>
  <si>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</si>
  <si>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</si>
  <si>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</si>
  <si>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</si>
  <si>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</si>
  <si>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</si>
  <si>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</si>
  <si>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</si>
  <si>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</si>
  <si>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</si>
  <si>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</si>
  <si>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</si>
  <si>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</si>
  <si>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</si>
  <si>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</si>
  <si>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</si>
  <si>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</si>
  <si>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</si>
  <si>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</si>
  <si>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</si>
  <si>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</si>
  <si>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</si>
  <si>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</si>
  <si>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</si>
  <si>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</si>
  <si>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</si>
  <si>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</si>
  <si>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</si>
  <si>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</si>
  <si>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</si>
  <si>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</si>
  <si>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</si>
  <si>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</si>
  <si>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</si>
  <si>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</si>
  <si>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</si>
  <si>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</si>
  <si>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</si>
  <si>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</si>
  <si>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</si>
  <si>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</si>
  <si>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</si>
  <si>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</si>
  <si>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</si>
  <si>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</si>
  <si>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</si>
  <si>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</si>
  <si>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</si>
  <si>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</si>
  <si>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</si>
  <si>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</si>
  <si>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</si>
  <si>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</si>
  <si>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</si>
  <si>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</si>
  <si>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</si>
  <si>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</si>
  <si>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</si>
  <si>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</si>
  <si>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</si>
  <si>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</si>
  <si>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</si>
  <si>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</si>
  <si>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</si>
  <si>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</si>
  <si>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</si>
  <si>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</si>
  <si>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</si>
  <si>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</si>
  <si>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</si>
  <si>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</si>
  <si>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</si>
  <si>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</si>
  <si>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</si>
  <si>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</si>
  <si>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</si>
  <si>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</si>
  <si>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</si>
  <si>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</si>
  <si>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</si>
  <si>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</si>
  <si>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</si>
  <si>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</si>
  <si>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</si>
  <si>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</si>
  <si>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</si>
  <si>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</si>
  <si>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</si>
  <si>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</si>
  <si>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</si>
  <si>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</si>
  <si>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</si>
  <si>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</si>
  <si>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</si>
  <si>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</si>
  <si>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</si>
  <si>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</si>
  <si>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</si>
  <si>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</si>
  <si>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</si>
  <si>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</si>
  <si>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</si>
  <si>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</si>
  <si>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</si>
  <si>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</si>
  <si>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</si>
  <si>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</si>
  <si>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</si>
  <si>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</si>
  <si>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</si>
  <si>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</si>
  <si>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</si>
  <si>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</si>
  <si>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</si>
  <si>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</si>
  <si>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</si>
  <si>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</si>
  <si>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</si>
  <si>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</si>
  <si>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</si>
  <si>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</si>
  <si>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</si>
  <si>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</si>
  <si>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</si>
  <si>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</si>
  <si>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</si>
  <si>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</si>
  <si>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</si>
  <si>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</si>
  <si>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</si>
  <si>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</si>
  <si>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</si>
  <si>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</si>
  <si>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</si>
  <si>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</si>
  <si>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</si>
  <si>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</si>
  <si>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</si>
  <si>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</si>
  <si>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</si>
  <si>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</si>
  <si>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</si>
  <si>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</si>
  <si>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</si>
  <si>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</si>
  <si>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</si>
  <si>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</si>
  <si>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</si>
  <si>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</si>
  <si>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</si>
  <si>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</si>
  <si>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</si>
  <si>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</si>
  <si>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</si>
  <si>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</si>
  <si>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</si>
  <si>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</si>
  <si>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</si>
  <si>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</si>
  <si>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</si>
  <si>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</si>
  <si>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</si>
  <si>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</si>
  <si>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</si>
  <si>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</si>
  <si>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</si>
  <si>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</si>
  <si>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</si>
  <si>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</si>
  <si>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</si>
  <si>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</si>
  <si>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</si>
  <si>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</si>
  <si>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</si>
  <si>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</si>
  <si>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</si>
  <si>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</si>
  <si>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</si>
  <si>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</si>
  <si>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</si>
  <si>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</si>
  <si>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</si>
  <si>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</si>
  <si>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</si>
  <si>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</si>
  <si>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</si>
  <si>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</si>
  <si>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</si>
  <si>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</si>
  <si>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</si>
  <si>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</si>
  <si>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</si>
  <si>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</si>
  <si>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</si>
  <si>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</si>
  <si>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</si>
  <si>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</si>
  <si>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</si>
  <si>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</si>
  <si>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</si>
  <si>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</si>
  <si>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</si>
  <si>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</si>
  <si>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</si>
  <si>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</si>
  <si>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</si>
  <si>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</si>
  <si>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</si>
  <si>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</si>
  <si>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</si>
  <si>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</si>
  <si>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</si>
  <si>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</si>
  <si>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</si>
  <si>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</si>
  <si>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</si>
  <si>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</si>
  <si>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</si>
  <si>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</si>
  <si>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</si>
  <si>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</si>
  <si>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</si>
  <si>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</si>
  <si>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</si>
  <si>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</si>
  <si>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</si>
  <si>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</si>
  <si>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</si>
  <si>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</si>
  <si>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</si>
  <si>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</si>
  <si>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</si>
  <si>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</si>
  <si>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</si>
  <si>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</si>
  <si>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</si>
  <si>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</si>
  <si>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</si>
  <si>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</si>
  <si>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</si>
  <si>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</si>
  <si>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</si>
  <si>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</si>
  <si>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</si>
  <si>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</si>
  <si>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</si>
  <si>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</si>
  <si>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</si>
  <si>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</si>
  <si>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</si>
  <si>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</si>
  <si>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</si>
  <si>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</si>
  <si>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</si>
  <si>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</si>
  <si>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</si>
  <si>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</si>
  <si>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</si>
  <si>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</si>
  <si>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</si>
  <si>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</si>
  <si>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</si>
  <si>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</si>
  <si>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</si>
  <si>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</si>
  <si>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</si>
  <si>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</si>
  <si>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</si>
  <si>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</si>
  <si>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</si>
  <si>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</si>
  <si>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</si>
  <si>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</si>
  <si>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</si>
  <si>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</si>
  <si>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</si>
  <si>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</si>
  <si>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</si>
  <si>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</si>
  <si>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</si>
  <si>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</si>
  <si>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</si>
  <si>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</si>
  <si>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</si>
  <si>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</si>
  <si>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</si>
  <si>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</si>
  <si>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</si>
  <si>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</si>
  <si>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</si>
  <si>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</si>
  <si>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</si>
  <si>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</si>
  <si>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</si>
  <si>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</si>
  <si>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</si>
  <si>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</si>
  <si>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</si>
  <si>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</si>
  <si>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</si>
  <si>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</si>
  <si>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</si>
  <si>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</si>
  <si>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</si>
  <si>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</si>
  <si>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</si>
  <si>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</si>
  <si>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</si>
  <si>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</si>
  <si>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</si>
  <si>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</si>
  <si>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</si>
  <si>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</si>
  <si>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</si>
  <si>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</si>
  <si>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</si>
  <si>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</si>
  <si>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</si>
  <si>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</si>
  <si>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</si>
  <si>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</si>
  <si>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</si>
  <si>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</si>
  <si>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</si>
  <si>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</si>
  <si>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</si>
  <si>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</si>
  <si>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</si>
  <si>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</si>
  <si>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</si>
  <si>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</si>
  <si>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</si>
  <si>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</si>
  <si>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</si>
  <si>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</si>
  <si>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</si>
  <si>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</si>
  <si>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</si>
  <si>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</si>
  <si>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</si>
  <si>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</si>
  <si>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</si>
  <si>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</si>
  <si>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</si>
  <si>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</si>
  <si>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</si>
  <si>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</si>
  <si>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</si>
  <si>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</si>
  <si>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</si>
  <si>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</si>
  <si>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</si>
  <si>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</si>
  <si>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</si>
  <si>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</si>
  <si>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</si>
  <si>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</si>
  <si>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</si>
  <si>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</si>
  <si>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</si>
  <si>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</si>
  <si>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</si>
  <si>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</si>
  <si>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</si>
  <si>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</si>
  <si>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</si>
  <si>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</si>
  <si>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</si>
  <si>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</si>
  <si>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</si>
  <si>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</si>
  <si>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</si>
  <si>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</si>
  <si>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</si>
  <si>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</si>
  <si>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</si>
  <si>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</si>
  <si>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</si>
  <si>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</si>
  <si>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</si>
  <si>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</si>
  <si>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</si>
  <si>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</si>
  <si>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</si>
  <si>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</si>
  <si>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</si>
  <si>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</si>
  <si>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</si>
  <si>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</si>
  <si>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</si>
  <si>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</si>
  <si>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</si>
  <si>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</si>
  <si>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</si>
  <si>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</si>
  <si>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</si>
  <si>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</si>
  <si>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</si>
  <si>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</si>
  <si>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</si>
  <si>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</si>
  <si>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</si>
  <si>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</si>
  <si>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</si>
  <si>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</si>
  <si>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</si>
  <si>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</si>
  <si>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</si>
  <si>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</si>
  <si>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</si>
  <si>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</si>
  <si>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</si>
  <si>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</si>
  <si>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</si>
  <si>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</si>
  <si>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</si>
  <si>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</si>
  <si>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</si>
  <si>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</si>
  <si>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</si>
  <si>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</si>
  <si>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</si>
  <si>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</si>
  <si>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</si>
  <si>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</si>
  <si>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</si>
  <si>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</si>
  <si>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</si>
  <si>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</si>
  <si>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</si>
  <si>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</si>
  <si>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</si>
  <si>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</si>
  <si>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</si>
  <si>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</si>
  <si>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</si>
  <si>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</si>
  <si>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</si>
  <si>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</si>
  <si>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</si>
  <si>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</si>
  <si>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</si>
  <si>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</si>
  <si>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</si>
  <si>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</si>
  <si>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</si>
  <si>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</si>
  <si>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</si>
  <si>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</si>
  <si>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</si>
  <si>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</si>
  <si>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</si>
  <si>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</si>
  <si>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</si>
  <si>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</si>
  <si>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</si>
  <si>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</si>
  <si>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</si>
  <si>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</si>
  <si>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</si>
  <si>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</si>
  <si>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</si>
  <si>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</si>
  <si>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</si>
  <si>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</si>
  <si>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</si>
  <si>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</si>
  <si>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</si>
  <si>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</si>
  <si>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</si>
  <si>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</si>
  <si>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</si>
  <si>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</si>
  <si>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</si>
  <si>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</si>
  <si>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</si>
  <si>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</si>
  <si>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</si>
  <si>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</si>
  <si>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</si>
  <si>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</si>
  <si>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</si>
  <si>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</si>
  <si>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</si>
  <si>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</si>
  <si>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</si>
  <si>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</si>
  <si>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</si>
  <si>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</si>
  <si>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</si>
  <si>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</si>
  <si>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</si>
  <si>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</si>
  <si>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</si>
  <si>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</si>
  <si>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</si>
  <si>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</si>
  <si>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</si>
  <si>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</si>
  <si>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</si>
  <si>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</si>
  <si>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</si>
  <si>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</si>
  <si>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</si>
  <si>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</si>
  <si>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</si>
  <si>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</si>
  <si>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</si>
  <si>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</si>
  <si>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</si>
  <si>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</si>
  <si>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</si>
  <si>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</si>
  <si>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</si>
  <si>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</si>
  <si>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</si>
  <si>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</si>
  <si>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</si>
  <si>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</si>
  <si>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</si>
  <si>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</si>
  <si>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</si>
  <si>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</si>
  <si>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</si>
  <si>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</si>
  <si>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</si>
  <si>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</si>
  <si>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</si>
  <si>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</si>
  <si>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</si>
  <si>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</si>
  <si>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</si>
  <si>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</si>
  <si>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</si>
  <si>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</si>
  <si>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</si>
  <si>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</si>
  <si>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</si>
  <si>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</si>
  <si>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</si>
  <si>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</si>
  <si>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</si>
  <si>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</si>
  <si>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</si>
  <si>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</si>
  <si>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</si>
  <si>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</si>
  <si>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</si>
  <si>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</si>
  <si>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</si>
  <si>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</si>
  <si>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</si>
  <si>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</si>
  <si>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</si>
  <si>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</si>
  <si>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</si>
  <si>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</si>
  <si>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</si>
  <si>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</si>
  <si>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</si>
  <si>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</si>
  <si>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</si>
  <si>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</si>
  <si>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</si>
  <si>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</si>
  <si>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</si>
  <si>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</si>
  <si>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</si>
  <si>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</si>
  <si>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</si>
  <si>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</si>
  <si>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</si>
  <si>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</si>
  <si>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</si>
  <si>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</si>
  <si>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</si>
  <si>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</si>
  <si>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</si>
  <si>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</si>
  <si>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</si>
  <si>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</si>
  <si>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</si>
  <si>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</si>
  <si>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</si>
  <si>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</si>
  <si>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</si>
  <si>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</si>
  <si>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</si>
  <si>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</si>
  <si>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</si>
  <si>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</si>
  <si>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</si>
  <si>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</si>
  <si>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</si>
  <si>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</si>
  <si>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</si>
  <si>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</si>
  <si>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</si>
  <si>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</si>
  <si>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</si>
  <si>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</si>
  <si>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</si>
  <si>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</si>
  <si>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</si>
  <si>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</si>
  <si>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</si>
  <si>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</si>
  <si>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</si>
  <si>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</si>
  <si>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</si>
  <si>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</si>
  <si>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</si>
  <si>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</si>
  <si>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</si>
  <si>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</si>
  <si>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</si>
  <si>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</si>
  <si>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</si>
  <si>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</si>
  <si>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</si>
  <si>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</si>
  <si>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</si>
  <si>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</si>
  <si>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</si>
  <si>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</si>
  <si>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</si>
  <si>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</si>
  <si>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</si>
  <si>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</si>
  <si>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</si>
  <si>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</si>
  <si>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</si>
  <si>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</si>
  <si>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</si>
  <si>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</si>
  <si>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</si>
  <si>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</si>
  <si>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</si>
  <si>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</si>
  <si>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</si>
  <si>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</si>
  <si>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</si>
  <si>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</si>
  <si>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</si>
  <si>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</si>
  <si>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</si>
  <si>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</si>
  <si>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</si>
  <si>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</si>
  <si>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</si>
  <si>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</si>
  <si>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</si>
  <si>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</si>
  <si>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</si>
  <si>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</si>
  <si>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</si>
  <si>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</si>
  <si>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</si>
  <si>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</si>
  <si>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</si>
  <si>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</si>
  <si>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</si>
  <si>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</si>
  <si>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</si>
  <si>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</si>
  <si>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</si>
  <si>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</si>
  <si>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</si>
  <si>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</si>
  <si>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</si>
  <si>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</si>
  <si>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</si>
  <si>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</si>
  <si>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</si>
  <si>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</si>
  <si>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</si>
  <si>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</si>
  <si>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</si>
  <si>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</si>
  <si>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</si>
  <si>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</si>
  <si>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</si>
  <si>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</si>
  <si>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</si>
  <si>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</si>
  <si>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</si>
  <si>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</si>
  <si>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</si>
  <si>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</si>
  <si>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</si>
  <si>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</si>
  <si>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</si>
  <si>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</si>
  <si>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</si>
  <si>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</si>
  <si>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</si>
  <si>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</si>
  <si>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</si>
  <si>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</si>
  <si>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</si>
  <si>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</si>
  <si>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</si>
  <si>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</si>
  <si>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</si>
  <si>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</si>
  <si>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</si>
  <si>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</si>
  <si>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</si>
  <si>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</si>
  <si>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</si>
  <si>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</si>
  <si>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</si>
  <si>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</si>
  <si>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</si>
  <si>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</si>
  <si>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</si>
  <si>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</si>
  <si>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</si>
  <si>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</si>
  <si>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</si>
  <si>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</si>
  <si>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</si>
  <si>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</si>
  <si>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</si>
  <si>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</si>
  <si>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</si>
  <si>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</si>
  <si>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</si>
  <si>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</si>
  <si>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</si>
  <si>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</si>
  <si>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</si>
  <si>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</si>
  <si>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</si>
  <si>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</si>
  <si>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</si>
  <si>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</si>
  <si>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</si>
  <si>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</si>
  <si>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</si>
  <si>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</si>
  <si>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</si>
  <si>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</si>
  <si>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</si>
  <si>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</si>
  <si>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</si>
  <si>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</si>
  <si>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</si>
  <si>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</si>
  <si>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</si>
  <si>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</si>
  <si>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</si>
  <si>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</si>
  <si>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</si>
  <si>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</si>
  <si>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</si>
  <si>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</si>
  <si>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</si>
  <si>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</si>
  <si>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</si>
  <si>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</si>
  <si>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</si>
  <si>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</si>
  <si>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</si>
  <si>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</si>
  <si>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</si>
  <si>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</si>
  <si>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</si>
  <si>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</si>
  <si>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</si>
  <si>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</si>
  <si>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</si>
  <si>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</si>
  <si>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</si>
  <si>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</si>
  <si>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</si>
  <si>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</si>
  <si>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</si>
  <si>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</si>
  <si>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</si>
  <si>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</si>
  <si>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</si>
  <si>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</si>
  <si>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</si>
  <si>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</si>
  <si>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</si>
  <si>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</si>
  <si>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</si>
  <si>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</si>
  <si>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</si>
  <si>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</si>
  <si>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</si>
  <si>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</si>
  <si>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</si>
  <si>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</si>
  <si>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</si>
  <si>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</si>
  <si>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</si>
  <si>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</si>
  <si>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</si>
  <si>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</si>
  <si>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</si>
  <si>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</si>
  <si>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</si>
  <si>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</si>
  <si>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</si>
  <si>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</si>
  <si>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</si>
  <si>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</si>
  <si>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</si>
  <si>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</si>
  <si>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</si>
  <si>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</si>
  <si>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</si>
  <si>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</si>
  <si>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</si>
  <si>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</si>
  <si>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</si>
  <si>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</si>
  <si>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</si>
  <si>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</si>
  <si>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</si>
  <si>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</si>
  <si>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</si>
  <si>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</si>
  <si>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</si>
  <si>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</si>
  <si>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</si>
  <si>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</si>
  <si>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</si>
  <si>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</si>
  <si>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</si>
  <si>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</si>
  <si>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</si>
  <si>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</si>
  <si>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</si>
  <si>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</si>
  <si>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</si>
  <si>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</si>
  <si>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</si>
  <si>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</si>
  <si>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</si>
  <si>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</si>
  <si>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</si>
  <si>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</si>
  <si>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</si>
  <si>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</si>
  <si>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</si>
  <si>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</si>
  <si>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</si>
  <si>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</si>
  <si>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</si>
  <si>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</si>
  <si>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</si>
  <si>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</si>
  <si>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</si>
  <si>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</si>
  <si>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</si>
  <si>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</si>
  <si>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</si>
  <si>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</si>
  <si>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</si>
  <si>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</si>
  <si>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</si>
  <si>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</si>
  <si>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</si>
  <si>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</si>
  <si>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</si>
  <si>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</si>
  <si>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</si>
  <si>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</si>
  <si>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</si>
  <si>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</si>
  <si>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</si>
  <si>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</si>
  <si>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</si>
  <si>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</si>
  <si>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</si>
  <si>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</si>
  <si>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</si>
  <si>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</si>
  <si>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</si>
  <si>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</si>
  <si>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</si>
  <si>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</si>
  <si>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</si>
  <si>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</si>
  <si>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</si>
  <si>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</si>
  <si>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</si>
  <si>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</si>
  <si>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</si>
  <si>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</si>
  <si>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</si>
  <si>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</si>
  <si>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</si>
  <si>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</si>
  <si>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</si>
  <si>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</si>
  <si>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</si>
  <si>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</si>
  <si>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</si>
  <si>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</si>
  <si>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</si>
  <si>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</si>
  <si>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</si>
  <si>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</si>
  <si>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</si>
  <si>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</si>
  <si>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</si>
  <si>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</si>
  <si>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</si>
  <si>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</si>
  <si>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</si>
  <si>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</si>
  <si>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</si>
  <si>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</si>
  <si>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</si>
  <si>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</si>
  <si>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</si>
  <si>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</si>
  <si>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</si>
  <si>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</si>
  <si>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</si>
  <si>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</si>
  <si>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</si>
  <si>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</si>
  <si>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</si>
  <si>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</si>
  <si>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</si>
  <si>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</si>
  <si>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</si>
  <si>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</si>
  <si>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</si>
  <si>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</si>
  <si>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</si>
  <si>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</si>
  <si>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</si>
  <si>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</si>
  <si>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</si>
  <si>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</si>
  <si>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</si>
  <si>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</si>
  <si>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</si>
  <si>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</si>
  <si>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</si>
  <si>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</si>
  <si>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</si>
  <si>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</si>
  <si>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</si>
  <si>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</si>
  <si>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</si>
  <si>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</si>
  <si>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</si>
  <si>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</si>
  <si>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</si>
  <si>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</si>
  <si>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</si>
  <si>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</si>
  <si>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</si>
  <si>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</si>
  <si>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</si>
  <si>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</si>
  <si>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</si>
  <si>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</si>
  <si>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</si>
  <si>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</si>
  <si>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</si>
  <si>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</si>
  <si>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</si>
  <si>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</si>
  <si>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</si>
  <si>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</si>
  <si>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</si>
  <si>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</si>
  <si>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</si>
  <si>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</si>
  <si>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</si>
  <si>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</si>
  <si>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</si>
  <si>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</si>
  <si>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</si>
  <si>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</si>
  <si>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</si>
  <si>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</si>
  <si>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</si>
  <si>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</si>
  <si>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</si>
  <si>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</si>
  <si>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</si>
  <si>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</si>
  <si>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</si>
  <si>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</si>
  <si>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</si>
  <si>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</si>
  <si>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</si>
  <si>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</si>
  <si>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</si>
  <si>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</si>
  <si>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</si>
  <si>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</si>
  <si>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</si>
  <si>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</si>
  <si>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</si>
  <si>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</si>
  <si>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</si>
  <si>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</si>
  <si>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</si>
  <si>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</si>
  <si>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</si>
  <si>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</si>
  <si>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</si>
  <si>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</si>
  <si>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</si>
  <si>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</si>
  <si>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</si>
  <si>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</si>
  <si>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</si>
  <si>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</si>
  <si>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</si>
  <si>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</si>
  <si>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</si>
  <si>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</si>
  <si>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</si>
  <si>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</si>
  <si>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</si>
  <si>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</si>
  <si>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</si>
  <si>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</si>
  <si>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</si>
  <si>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</si>
  <si>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</si>
  <si>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</si>
  <si>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</si>
  <si>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</si>
  <si>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</si>
  <si>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</si>
  <si>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</si>
  <si>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</si>
  <si>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</si>
  <si>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</si>
  <si>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</si>
  <si>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</si>
  <si>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</si>
  <si>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</si>
  <si>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</si>
  <si>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</si>
  <si>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</si>
  <si>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</si>
  <si>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</si>
  <si>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</si>
  <si>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</si>
  <si>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</si>
  <si>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</si>
  <si>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</si>
  <si>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</si>
  <si>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</si>
  <si>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</si>
  <si>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</si>
  <si>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</si>
  <si>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</si>
  <si>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</si>
  <si>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</si>
  <si>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</si>
  <si>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</si>
  <si>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</si>
  <si>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</si>
  <si>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</si>
  <si>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</si>
  <si>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</si>
  <si>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</si>
  <si>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</si>
  <si>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</si>
  <si>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</si>
  <si>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</si>
  <si>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</si>
  <si>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</si>
  <si>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</si>
  <si>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</si>
  <si>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</si>
  <si>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</si>
  <si>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</si>
  <si>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</si>
  <si>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</si>
  <si>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</si>
  <si>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</si>
  <si>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</si>
  <si>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</si>
  <si>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</si>
  <si>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</si>
  <si>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</si>
  <si>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</si>
  <si>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</si>
  <si>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</si>
  <si>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</si>
  <si>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</si>
  <si>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</si>
  <si>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</si>
  <si>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</si>
  <si>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</si>
  <si>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</si>
  <si>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</si>
  <si>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</si>
  <si>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</si>
  <si>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</si>
  <si>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</si>
  <si>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</si>
  <si>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</si>
  <si>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</si>
  <si>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</si>
  <si>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</si>
  <si>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</si>
  <si>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</si>
  <si>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</si>
  <si>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</si>
  <si>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</si>
  <si>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</si>
  <si>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</si>
  <si>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</si>
  <si>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</si>
  <si>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</si>
  <si>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</si>
  <si>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</si>
  <si>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</si>
  <si>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</si>
  <si>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</si>
  <si>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</si>
  <si>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</si>
  <si>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</si>
  <si>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</si>
  <si>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</si>
  <si>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</si>
  <si>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</si>
  <si>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</si>
  <si>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</si>
  <si>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</si>
  <si>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</si>
  <si>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</si>
  <si>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</si>
  <si>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</si>
  <si>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</si>
  <si>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</si>
  <si>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</si>
  <si>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</si>
  <si>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</si>
  <si>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</si>
  <si>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</si>
  <si>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</si>
  <si>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</si>
  <si>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</si>
  <si>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</si>
  <si>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</si>
  <si>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</si>
  <si>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</si>
  <si>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</si>
  <si>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</si>
  <si>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</si>
  <si>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</si>
  <si>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</si>
  <si>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</si>
  <si>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</si>
  <si>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</si>
  <si>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</si>
  <si>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</si>
  <si>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</si>
  <si>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</si>
  <si>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</si>
  <si>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</si>
  <si>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</si>
  <si>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</si>
  <si>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</si>
  <si>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</si>
  <si>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</si>
  <si>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</si>
  <si>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</si>
  <si>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</si>
  <si>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</si>
  <si>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</si>
  <si>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</si>
  <si>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</si>
  <si>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</si>
  <si>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</si>
  <si>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</si>
  <si>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</si>
  <si>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</si>
  <si>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</si>
  <si>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</si>
  <si>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</si>
  <si>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</si>
  <si>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</si>
  <si>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</si>
  <si>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</si>
  <si>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</si>
  <si>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</si>
  <si>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</si>
  <si>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</si>
  <si>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</si>
  <si>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</si>
  <si>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</si>
  <si>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</si>
  <si>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</si>
  <si>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</si>
  <si>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</si>
  <si>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</si>
  <si>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</si>
  <si>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</si>
  <si>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</si>
  <si>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</si>
  <si>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</si>
  <si>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</si>
  <si>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</si>
  <si>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</si>
  <si>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</si>
  <si>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</si>
  <si>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</si>
  <si>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</si>
  <si>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</si>
  <si>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</si>
  <si>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</si>
  <si>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</si>
  <si>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</si>
  <si>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</si>
  <si>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</si>
  <si>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</si>
  <si>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</si>
  <si>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</si>
  <si>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</si>
  <si>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</si>
  <si>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</si>
  <si>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</si>
  <si>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</si>
  <si>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</si>
  <si>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</si>
  <si>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</si>
  <si>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</si>
  <si>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</si>
  <si>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</si>
  <si>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</si>
  <si>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</si>
  <si>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</si>
  <si>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</si>
  <si>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</si>
  <si>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</si>
  <si>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</si>
  <si>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</si>
  <si>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</si>
  <si>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</si>
  <si>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</si>
  <si>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</si>
  <si>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</si>
  <si>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</si>
  <si>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</si>
  <si>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</si>
  <si>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</si>
  <si>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</si>
  <si>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</si>
  <si>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</si>
  <si>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</si>
  <si>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</si>
  <si>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</si>
  <si>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</si>
  <si>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</si>
  <si>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</si>
  <si>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</si>
  <si>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</si>
  <si>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</si>
  <si>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</si>
  <si>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</si>
  <si>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</si>
  <si>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</si>
  <si>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</si>
  <si>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</si>
  <si>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</si>
  <si>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</si>
  <si>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</si>
  <si>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</si>
  <si>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</si>
  <si>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</si>
  <si>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</si>
  <si>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</si>
  <si>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</si>
  <si>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</si>
  <si>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</si>
  <si>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</si>
  <si>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</si>
  <si>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</si>
  <si>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</si>
  <si>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</si>
  <si>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</si>
  <si>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</si>
  <si>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</si>
  <si>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</si>
  <si>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</si>
  <si>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</si>
  <si>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</si>
  <si>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</si>
  <si>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</si>
  <si>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</si>
  <si>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</si>
  <si>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</si>
  <si>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</si>
  <si>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</si>
  <si>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</si>
  <si>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</si>
  <si>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</si>
  <si>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</si>
  <si>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</si>
  <si>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</si>
  <si>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</si>
  <si>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</si>
  <si>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</si>
  <si>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</si>
  <si>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</si>
  <si>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</si>
  <si>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</si>
  <si>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</si>
  <si>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</si>
  <si>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</si>
  <si>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</si>
  <si>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</si>
  <si>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</si>
  <si>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</si>
  <si>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</si>
  <si>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</si>
  <si>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</si>
  <si>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</si>
  <si>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</si>
  <si>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</si>
  <si>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</si>
  <si>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</si>
  <si>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</si>
  <si>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</si>
  <si>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</si>
  <si>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</si>
  <si>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</si>
  <si>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</si>
  <si>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</si>
  <si>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</si>
  <si>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</si>
  <si>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</si>
  <si>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</si>
  <si>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</si>
  <si>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</si>
  <si>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</si>
  <si>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</si>
  <si>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</si>
  <si>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</si>
  <si>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</si>
  <si>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</si>
  <si>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</si>
  <si>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</si>
  <si>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</si>
  <si>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</si>
  <si>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</si>
  <si>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</si>
  <si>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</si>
  <si>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</si>
  <si>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</si>
  <si>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</si>
  <si>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</si>
  <si>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</si>
  <si>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</si>
  <si>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</si>
  <si>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</si>
  <si>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</si>
  <si>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</si>
  <si>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</si>
  <si>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</si>
  <si>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</si>
  <si>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</si>
  <si>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</si>
  <si>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</si>
  <si>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</si>
  <si>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</si>
  <si>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</si>
  <si>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</si>
  <si>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</si>
  <si>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</si>
  <si>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</si>
  <si>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</si>
  <si>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</si>
  <si>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</si>
  <si>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</si>
  <si>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</si>
  <si>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</si>
  <si>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</si>
  <si>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</si>
  <si>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</si>
  <si>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</si>
  <si>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</si>
  <si>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</si>
  <si>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</si>
  <si>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</si>
  <si>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</si>
  <si>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</si>
  <si>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</si>
  <si>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</si>
  <si>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</si>
  <si>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</si>
  <si>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</si>
  <si>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</si>
  <si>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</si>
  <si>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</si>
  <si>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</si>
  <si>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</si>
  <si>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</si>
  <si>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</si>
  <si>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</si>
  <si>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</si>
  <si>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</si>
  <si>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</si>
  <si>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</si>
  <si>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</si>
  <si>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</si>
  <si>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</si>
  <si>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</si>
  <si>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</si>
  <si>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</si>
  <si>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</si>
  <si>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</si>
  <si>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</si>
  <si>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</si>
  <si>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</si>
  <si>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</si>
  <si>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</si>
  <si>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</si>
  <si>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</si>
  <si>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</si>
  <si>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</si>
  <si>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</si>
  <si>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</si>
  <si>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</si>
  <si>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</si>
  <si>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</si>
  <si>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</si>
  <si>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</si>
  <si>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</si>
  <si>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</si>
  <si>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</si>
  <si>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</si>
  <si>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</si>
  <si>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</si>
  <si>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</si>
  <si>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</si>
  <si>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</si>
  <si>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</si>
  <si>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</si>
  <si>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</si>
  <si>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</si>
  <si>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</si>
  <si>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</si>
  <si>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</si>
  <si>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</si>
  <si>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</si>
  <si>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</si>
  <si>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</si>
  <si>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</si>
  <si>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</si>
  <si>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</si>
  <si>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</si>
  <si>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</si>
  <si>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</si>
  <si>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</si>
  <si>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</si>
  <si>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</si>
  <si>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</si>
  <si>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</si>
  <si>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</si>
  <si>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</si>
  <si>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</si>
  <si>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</si>
  <si>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</si>
  <si>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</si>
  <si>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</si>
  <si>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</si>
  <si>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</si>
  <si>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</si>
  <si>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</si>
  <si>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</si>
  <si>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</si>
  <si>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</si>
  <si>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</si>
  <si>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</si>
  <si>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</si>
  <si>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</si>
  <si>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</si>
  <si>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</si>
  <si>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</si>
  <si>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</si>
  <si>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</si>
  <si>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</si>
  <si>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</si>
  <si>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</si>
  <si>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</si>
  <si>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</si>
  <si>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</si>
  <si>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</si>
  <si>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</si>
  <si>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</si>
  <si>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</si>
  <si>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</si>
  <si>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</si>
  <si>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</si>
  <si>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</si>
  <si>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</si>
  <si>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</si>
  <si>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</si>
  <si>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</si>
  <si>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</si>
  <si>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</si>
  <si>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</si>
  <si>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</si>
  <si>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</si>
  <si>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</si>
  <si>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</si>
  <si>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</si>
  <si>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</si>
  <si>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</si>
  <si>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</si>
  <si>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</si>
  <si>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</si>
  <si>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</si>
  <si>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</si>
  <si>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</si>
  <si>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</si>
  <si>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</si>
  <si>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</si>
  <si>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</si>
  <si>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</si>
  <si>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</si>
  <si>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</si>
  <si>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</si>
  <si>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</si>
  <si>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</si>
  <si>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</si>
  <si>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</si>
  <si>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</si>
  <si>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</si>
  <si>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</si>
  <si>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</si>
  <si>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</si>
  <si>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</si>
  <si>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</si>
  <si>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</si>
  <si>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</si>
  <si>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</si>
  <si>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</si>
  <si>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</si>
  <si>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</si>
  <si>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</si>
  <si>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</si>
  <si>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</si>
  <si>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</si>
  <si>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</si>
  <si>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</si>
  <si>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</si>
  <si>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</si>
  <si>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</si>
  <si>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</si>
  <si>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</si>
  <si>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</si>
  <si>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</si>
  <si>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</si>
  <si>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</si>
  <si>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</si>
  <si>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</si>
  <si>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</si>
  <si>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</si>
  <si>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</si>
  <si>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</si>
  <si>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</si>
  <si>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</si>
  <si>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</si>
  <si>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</si>
  <si>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</si>
  <si>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</si>
  <si>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</si>
  <si>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</si>
  <si>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</si>
  <si>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</si>
  <si>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</si>
  <si>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</si>
  <si>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</si>
  <si>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</si>
  <si>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</si>
  <si>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</si>
  <si>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</si>
  <si>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</si>
  <si>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</si>
  <si>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</si>
  <si>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</si>
  <si>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</si>
  <si>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</si>
  <si>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</si>
  <si>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</si>
  <si>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</si>
  <si>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</si>
  <si>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</si>
  <si>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</si>
  <si>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</si>
  <si>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</si>
  <si>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</si>
  <si>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</si>
  <si>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</si>
  <si>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</si>
  <si>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</si>
  <si>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</si>
  <si>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</si>
  <si>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</si>
  <si>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</si>
  <si>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</si>
  <si>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</si>
  <si>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</si>
  <si>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</si>
  <si>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</si>
  <si>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</si>
  <si>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</si>
  <si>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</si>
  <si>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</si>
  <si>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</si>
  <si>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</si>
  <si>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</si>
  <si>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</si>
  <si>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</si>
  <si>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</si>
  <si>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</si>
  <si>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</si>
  <si>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</si>
  <si>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</si>
  <si>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</si>
  <si>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</si>
  <si>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</si>
  <si>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</si>
  <si>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</si>
  <si>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</si>
  <si>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</si>
  <si>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</si>
  <si>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</si>
  <si>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</si>
  <si>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</si>
  <si>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</si>
  <si>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</si>
  <si>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</si>
  <si>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</si>
  <si>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</si>
  <si>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</si>
  <si>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</si>
  <si>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</si>
  <si>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</si>
  <si>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</si>
  <si>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</si>
  <si>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</si>
  <si>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</si>
  <si>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</si>
  <si>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</si>
  <si>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</si>
  <si>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</si>
  <si>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</si>
  <si>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</si>
  <si>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</si>
  <si>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</si>
  <si>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</si>
  <si>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</si>
  <si>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</si>
  <si>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</si>
  <si>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</si>
  <si>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</si>
  <si>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</si>
  <si>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</si>
  <si>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</si>
  <si>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</si>
  <si>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</si>
  <si>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</si>
  <si>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</si>
  <si>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</si>
  <si>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</si>
  <si>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</si>
  <si>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</si>
  <si>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</si>
  <si>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</si>
  <si>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</si>
  <si>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</si>
  <si>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</si>
  <si>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</si>
  <si>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</si>
  <si>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</si>
  <si>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</si>
  <si>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</si>
  <si>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</si>
  <si>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</si>
  <si>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</si>
  <si>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</si>
  <si>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</si>
  <si>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</si>
  <si>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</si>
  <si>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</si>
  <si>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</si>
  <si>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</si>
  <si>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</si>
  <si>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</si>
  <si>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</si>
  <si>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</si>
  <si>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</si>
  <si>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</si>
  <si>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</si>
  <si>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</si>
  <si>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</si>
  <si>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</si>
  <si>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</si>
  <si>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</si>
  <si>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</si>
  <si>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</si>
  <si>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</si>
  <si>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</si>
  <si>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</si>
  <si>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</si>
  <si>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</si>
  <si>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</si>
  <si>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</si>
  <si>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</si>
  <si>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</si>
  <si>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</si>
  <si>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</si>
  <si>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</si>
  <si>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</si>
  <si>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</si>
  <si>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</si>
  <si>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</si>
  <si>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</si>
  <si>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</si>
  <si>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</si>
  <si>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</si>
  <si>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</si>
  <si>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</si>
  <si>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</si>
  <si>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</si>
  <si>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</si>
  <si>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</si>
  <si>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</si>
  <si>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</si>
  <si>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</si>
  <si>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</si>
  <si>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</si>
  <si>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</si>
  <si>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</si>
  <si>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</si>
  <si>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</si>
  <si>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</si>
  <si>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</si>
  <si>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</si>
  <si>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</si>
  <si>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</si>
  <si>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</si>
  <si>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</si>
  <si>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</si>
  <si>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</si>
  <si>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</si>
  <si>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</si>
  <si>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</si>
  <si>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</si>
  <si>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</si>
  <si>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</si>
  <si>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</si>
  <si>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</si>
  <si>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</si>
  <si>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</si>
  <si>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</si>
  <si>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</si>
  <si>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</si>
  <si>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</si>
  <si>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</si>
  <si>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</si>
  <si>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</si>
  <si>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</si>
  <si>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</si>
  <si>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</si>
  <si>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</si>
  <si>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</si>
  <si>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</si>
  <si>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</si>
  <si>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</si>
  <si>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</si>
  <si>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</si>
  <si>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</si>
  <si>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</si>
  <si>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</si>
  <si>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</si>
  <si>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</si>
  <si>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</si>
  <si>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</si>
  <si>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</si>
  <si>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</si>
  <si>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</si>
  <si>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</si>
  <si>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</si>
  <si>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</si>
  <si>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</si>
  <si>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</si>
  <si>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</si>
  <si>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</si>
  <si>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</si>
  <si>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</si>
  <si>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</si>
  <si>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</si>
  <si>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</si>
  <si>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</si>
  <si>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</si>
  <si>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</si>
  <si>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</si>
  <si>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</si>
  <si>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</si>
  <si>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</si>
  <si>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</si>
  <si>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</si>
  <si>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</si>
  <si>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</si>
  <si>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</si>
  <si>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</si>
  <si>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</si>
  <si>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</si>
  <si>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</si>
  <si>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</si>
  <si>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</si>
  <si>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</si>
  <si>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</si>
  <si>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</si>
  <si>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</si>
  <si>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</si>
  <si>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</si>
  <si>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</si>
  <si>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</si>
  <si>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</si>
  <si>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</si>
  <si>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</si>
  <si>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</si>
  <si>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</si>
  <si>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</si>
  <si>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</si>
  <si>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</si>
  <si>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</si>
  <si>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</si>
  <si>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</si>
  <si>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</si>
  <si>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</si>
  <si>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</si>
  <si>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</si>
  <si>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</si>
  <si>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</si>
  <si>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</si>
  <si>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</si>
  <si>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</si>
  <si>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</si>
  <si>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</si>
  <si>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</si>
  <si>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</si>
  <si>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</si>
  <si>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</si>
  <si>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</si>
  <si>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</si>
  <si>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</si>
  <si>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</si>
  <si>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</si>
  <si>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</si>
  <si>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</si>
  <si>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</si>
  <si>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</si>
  <si>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</si>
  <si>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</si>
  <si>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</si>
  <si>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</si>
  <si>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</si>
  <si>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</si>
  <si>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</si>
  <si>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</si>
  <si>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</si>
  <si>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</si>
  <si>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</si>
  <si>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</si>
  <si>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</si>
  <si>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</si>
  <si>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</si>
  <si>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</si>
  <si>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</si>
  <si>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</si>
  <si>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</si>
  <si>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</si>
  <si>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</si>
  <si>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</si>
  <si>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</si>
  <si>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</si>
  <si>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</si>
  <si>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</si>
  <si>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</si>
  <si>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</si>
  <si>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</si>
  <si>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</si>
  <si>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</si>
  <si>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</si>
  <si>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</si>
  <si>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</si>
  <si>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</si>
  <si>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</si>
  <si>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</si>
  <si>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</si>
  <si>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</si>
  <si>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</si>
  <si>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</si>
  <si>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</si>
  <si>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</si>
  <si>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</si>
  <si>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</si>
  <si>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</si>
  <si>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</si>
  <si>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</si>
  <si>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</si>
  <si>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</si>
  <si>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</si>
  <si>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</si>
  <si>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</si>
  <si>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</si>
  <si>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</si>
  <si>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</si>
  <si>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</si>
  <si>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</si>
  <si>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</si>
  <si>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</si>
  <si>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</si>
  <si>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</si>
  <si>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</si>
  <si>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</si>
  <si>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</si>
  <si>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</si>
  <si>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</si>
  <si>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</si>
  <si>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</si>
  <si>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</si>
  <si>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</si>
  <si>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</si>
  <si>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</si>
  <si>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</si>
  <si>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</si>
  <si>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</si>
  <si>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</si>
  <si>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</si>
  <si>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</si>
  <si>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</si>
  <si>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</si>
  <si>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</si>
  <si>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</si>
  <si>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</si>
  <si>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</si>
  <si>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</si>
  <si>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</si>
  <si>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</si>
  <si>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</si>
  <si>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</si>
  <si>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</si>
  <si>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</si>
  <si>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</si>
  <si>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</si>
  <si>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</si>
  <si>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</si>
  <si>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</si>
  <si>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</si>
  <si>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</si>
  <si>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</si>
  <si>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</si>
  <si>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</si>
  <si>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</si>
  <si>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</si>
  <si>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</si>
  <si>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</si>
  <si>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</si>
  <si>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</si>
  <si>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</si>
  <si>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</si>
  <si>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</si>
  <si>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</si>
  <si>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</si>
  <si>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</si>
  <si>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</si>
  <si>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</si>
  <si>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</si>
  <si>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</si>
  <si>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</si>
  <si>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</si>
  <si>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</si>
  <si>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</si>
  <si>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</si>
  <si>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</si>
  <si>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</si>
  <si>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</si>
  <si>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</si>
  <si>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</si>
  <si>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</si>
  <si>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</si>
  <si>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</si>
  <si>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</si>
  <si>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</si>
  <si>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</si>
  <si>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</si>
  <si>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</si>
  <si>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</si>
  <si>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</si>
  <si>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</si>
  <si>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</si>
  <si>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</si>
  <si>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</si>
  <si>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</si>
  <si>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</si>
  <si>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</si>
  <si>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</si>
  <si>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</si>
  <si>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</si>
  <si>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</si>
  <si>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</si>
  <si>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</si>
  <si>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</si>
  <si>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</si>
  <si>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</si>
  <si>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</si>
  <si>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</si>
  <si>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</si>
  <si>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</si>
  <si>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</si>
  <si>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</si>
  <si>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</si>
  <si>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</si>
  <si>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</si>
  <si>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</si>
  <si>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</si>
  <si>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</si>
  <si>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</si>
  <si>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</si>
  <si>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</si>
  <si>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</si>
  <si>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</si>
  <si>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</si>
  <si>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</si>
  <si>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</si>
  <si>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</si>
  <si>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</si>
  <si>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</si>
  <si>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</si>
  <si>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</si>
  <si>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</si>
  <si>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</si>
  <si>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</si>
  <si>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</si>
  <si>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</si>
  <si>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</si>
  <si>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</si>
  <si>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</si>
  <si>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</si>
  <si>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</si>
  <si>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</si>
  <si>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</si>
  <si>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</si>
  <si>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</si>
  <si>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</si>
  <si>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</si>
  <si>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</si>
  <si>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</si>
  <si>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</si>
  <si>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</si>
  <si>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</si>
  <si>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</si>
  <si>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</si>
  <si>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</si>
  <si>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</si>
  <si>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</si>
  <si>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</si>
  <si>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</si>
  <si>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</si>
  <si>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</si>
  <si>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</si>
  <si>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</si>
  <si>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</si>
  <si>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</si>
  <si>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</si>
  <si>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</si>
  <si>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</si>
  <si>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</si>
  <si>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</si>
  <si>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</si>
  <si>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</si>
  <si>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</si>
  <si>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</si>
  <si>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</si>
  <si>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</si>
  <si>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</si>
  <si>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</si>
  <si>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</si>
  <si>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</si>
  <si>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</si>
  <si>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</si>
  <si>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</si>
  <si>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</si>
  <si>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</si>
  <si>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</si>
  <si>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</si>
  <si>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</si>
  <si>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</si>
  <si>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</si>
  <si>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</si>
  <si>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</si>
  <si>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</si>
  <si>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</si>
  <si>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</si>
  <si>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</si>
  <si>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</si>
  <si>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</si>
  <si>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</si>
  <si>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</si>
  <si>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</si>
  <si>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</si>
  <si>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</si>
  <si>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</si>
  <si>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</si>
  <si>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</si>
  <si>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</si>
  <si>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</si>
  <si>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</si>
  <si>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</si>
  <si>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</si>
  <si>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</si>
  <si>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</si>
  <si>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</si>
  <si>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</si>
  <si>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</si>
  <si>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</si>
  <si>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</si>
  <si>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</si>
  <si>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</si>
  <si>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</si>
  <si>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</si>
  <si>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</si>
  <si>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</si>
  <si>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</si>
  <si>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</si>
  <si>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</si>
  <si>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</si>
  <si>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</si>
  <si>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</si>
  <si>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</si>
  <si>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</si>
  <si>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</si>
  <si>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</si>
  <si>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</si>
  <si>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</si>
  <si>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</si>
  <si>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</si>
  <si>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</si>
  <si>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</si>
  <si>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</si>
  <si>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</si>
  <si>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</si>
  <si>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</si>
  <si>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</si>
  <si>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</si>
  <si>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</si>
  <si>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</si>
  <si>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</si>
  <si>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</si>
  <si>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</si>
  <si>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</si>
  <si>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</si>
  <si>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</si>
  <si>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</si>
  <si>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</si>
  <si>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</si>
  <si>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</si>
  <si>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</si>
  <si>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</si>
  <si>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</si>
  <si>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</si>
  <si>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</si>
  <si>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</si>
  <si>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</si>
  <si>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</si>
  <si>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</si>
  <si>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</si>
  <si>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</si>
  <si>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</si>
  <si>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</si>
  <si>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</si>
  <si>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</si>
  <si>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</si>
  <si>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</si>
  <si>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</si>
  <si>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</si>
  <si>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</si>
  <si>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</si>
  <si>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</si>
  <si>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</si>
  <si>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</si>
  <si>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</si>
  <si>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</si>
  <si>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</si>
  <si>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</si>
  <si>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</si>
  <si>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</si>
  <si>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</si>
  <si>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</si>
  <si>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</si>
  <si>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</si>
  <si>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</si>
  <si>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</si>
  <si>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</si>
  <si>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</si>
  <si>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</si>
  <si>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</si>
  <si>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</si>
  <si>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</si>
  <si>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</si>
  <si>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</si>
  <si>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</si>
  <si>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</si>
  <si>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</si>
  <si>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</si>
  <si>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</si>
  <si>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</si>
  <si>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</si>
  <si>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</si>
  <si>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</si>
  <si>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</si>
  <si>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</si>
  <si>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</si>
  <si>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</si>
  <si>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</si>
  <si>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</si>
  <si>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</si>
  <si>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</si>
  <si>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</si>
  <si>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</si>
  <si>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</si>
  <si>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</si>
  <si>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</si>
  <si>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</si>
  <si>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</si>
  <si>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</si>
  <si>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</si>
  <si>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</si>
  <si>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</si>
  <si>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</si>
  <si>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</si>
  <si>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</si>
  <si>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</si>
  <si>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</si>
  <si>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</si>
  <si>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</si>
  <si>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</si>
  <si>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</si>
  <si>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</si>
  <si>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</si>
  <si>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</si>
  <si>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</si>
  <si>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</si>
  <si>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</si>
  <si>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</si>
  <si>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</si>
  <si>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</si>
  <si>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</si>
  <si>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</si>
  <si>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</si>
  <si>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</si>
  <si>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</si>
  <si>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</si>
  <si>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</si>
  <si>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</si>
  <si>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</si>
  <si>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</si>
  <si>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</si>
  <si>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</si>
  <si>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</si>
  <si>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</si>
  <si>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</si>
  <si>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</si>
  <si>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</si>
  <si>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</si>
  <si>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</si>
  <si>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</si>
  <si>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</si>
  <si>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</si>
  <si>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</si>
  <si>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</si>
  <si>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</si>
  <si>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</si>
  <si>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</si>
  <si>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</si>
  <si>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</si>
  <si>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</si>
  <si>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</si>
  <si>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</si>
  <si>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</si>
  <si>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</si>
  <si>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</si>
  <si>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</si>
  <si>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</si>
  <si>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</si>
  <si>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</si>
  <si>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</si>
  <si>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</si>
  <si>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</si>
  <si>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</si>
  <si>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</si>
  <si>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</si>
  <si>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</si>
  <si>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</si>
  <si>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</si>
  <si>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</si>
  <si>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</si>
  <si>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</si>
  <si>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</si>
  <si>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</si>
  <si>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</si>
  <si>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</si>
  <si>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</si>
  <si>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</si>
  <si>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</si>
  <si>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</si>
  <si>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</si>
  <si>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</si>
  <si>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</si>
  <si>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</si>
  <si>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</si>
  <si>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</si>
  <si>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</si>
  <si>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</si>
  <si>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</si>
  <si>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</si>
  <si>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</si>
  <si>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</si>
  <si>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</si>
  <si>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</si>
  <si>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</si>
  <si>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</si>
  <si>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</si>
  <si>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</si>
  <si>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</si>
  <si>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</si>
  <si>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</si>
  <si>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</si>
  <si>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</si>
  <si>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</si>
  <si>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</si>
  <si>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</si>
  <si>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</si>
  <si>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</si>
  <si>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</si>
  <si>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</si>
  <si>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</si>
  <si>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</si>
  <si>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</si>
  <si>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</si>
  <si>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</si>
  <si>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</si>
  <si>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</si>
  <si>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</si>
  <si>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</si>
  <si>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</si>
  <si>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</si>
  <si>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</si>
  <si>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</si>
  <si>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</si>
  <si>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</si>
  <si>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</si>
  <si>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</si>
  <si>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</si>
  <si>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</si>
  <si>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</si>
  <si>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</si>
  <si>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</si>
  <si>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</si>
  <si>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</si>
  <si>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</si>
  <si>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</si>
  <si>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</si>
  <si>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</si>
  <si>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</si>
  <si>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</si>
  <si>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</si>
  <si>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</si>
  <si>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</si>
  <si>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</si>
  <si>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</si>
  <si>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</si>
  <si>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</si>
  <si>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</si>
  <si>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</si>
  <si>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</si>
  <si>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</si>
  <si>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</si>
  <si>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</si>
  <si>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</si>
  <si>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</si>
  <si>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</si>
  <si>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</si>
  <si>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</si>
  <si>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</si>
  <si>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</si>
  <si>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</si>
  <si>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</si>
  <si>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</si>
  <si>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</si>
  <si>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</si>
  <si>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</si>
  <si>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</si>
  <si>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</si>
  <si>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</si>
  <si>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</si>
  <si>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</si>
  <si>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</si>
  <si>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</si>
  <si>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</si>
  <si>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</si>
  <si>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</si>
  <si>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</si>
  <si>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</si>
  <si>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</si>
  <si>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</si>
  <si>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</si>
  <si>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</si>
  <si>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</si>
  <si>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</si>
  <si>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</si>
  <si>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</si>
  <si>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</si>
  <si>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</si>
  <si>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</si>
  <si>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</si>
  <si>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</si>
  <si>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</si>
  <si>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</si>
  <si>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</si>
  <si>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</si>
  <si>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</si>
  <si>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</si>
  <si>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</si>
  <si>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</si>
  <si>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</si>
  <si>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</si>
  <si>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</si>
  <si>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</si>
  <si>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</si>
  <si>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</si>
  <si>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</si>
  <si>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</si>
  <si>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</si>
  <si>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</si>
  <si>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</si>
  <si>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</si>
  <si>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</si>
  <si>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</si>
  <si>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</si>
  <si>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</si>
  <si>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</si>
  <si>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</si>
  <si>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</si>
  <si>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</si>
  <si>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</si>
  <si>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</si>
  <si>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</si>
  <si>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</si>
  <si>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</si>
  <si>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</si>
  <si>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</si>
  <si>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</si>
  <si>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</si>
  <si>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</si>
  <si>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</si>
  <si>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</si>
  <si>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</si>
  <si>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</si>
  <si>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</si>
  <si>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</si>
  <si>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</si>
  <si>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</si>
  <si>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</si>
  <si>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</si>
  <si>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</si>
  <si>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</si>
  <si>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</si>
  <si>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</si>
  <si>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</si>
  <si>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</si>
  <si>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</si>
  <si>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</si>
  <si>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</si>
  <si>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</si>
  <si>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</si>
  <si>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</si>
  <si>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</si>
  <si>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</si>
  <si>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</si>
  <si>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</si>
  <si>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</si>
  <si>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</si>
  <si>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</si>
  <si>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</si>
  <si>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</si>
  <si>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</si>
  <si>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</si>
  <si>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</si>
  <si>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</si>
  <si>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</si>
  <si>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</si>
  <si>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</si>
  <si>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</si>
  <si>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</si>
  <si>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</si>
  <si>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</si>
  <si>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</si>
  <si>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</si>
  <si>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</si>
  <si>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</si>
  <si>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</si>
  <si>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</si>
  <si>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</si>
  <si>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</si>
  <si>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</si>
  <si>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</si>
  <si>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</si>
  <si>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</si>
  <si>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</si>
  <si>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</si>
  <si>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</si>
  <si>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</si>
  <si>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</si>
  <si>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</si>
  <si>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</si>
  <si>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</si>
  <si>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</si>
  <si>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</si>
  <si>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</si>
  <si>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</si>
  <si>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</si>
  <si>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</si>
  <si>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</si>
  <si>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</si>
  <si>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</si>
  <si>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</si>
  <si>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</si>
  <si>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</si>
  <si>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</si>
  <si>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</si>
  <si>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</si>
  <si>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</si>
  <si>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</si>
  <si>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</si>
  <si>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</si>
  <si>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</si>
  <si>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</si>
  <si>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</si>
  <si>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</si>
  <si>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</si>
  <si>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</si>
  <si>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</si>
  <si>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</si>
  <si>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</si>
  <si>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</si>
  <si>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</si>
  <si>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</si>
  <si>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</si>
  <si>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</si>
  <si>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</si>
  <si>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</si>
  <si>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</si>
  <si>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</si>
  <si>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</si>
  <si>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</si>
  <si>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</si>
  <si>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</si>
  <si>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</si>
  <si>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</si>
  <si>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</si>
  <si>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</si>
  <si>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</si>
  <si>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</si>
  <si>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</si>
  <si>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</si>
  <si>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</si>
  <si>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</si>
  <si>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</si>
  <si>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</si>
  <si>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</si>
  <si>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</si>
  <si>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</si>
  <si>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</si>
  <si>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</si>
  <si>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</si>
  <si>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</si>
  <si>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</si>
  <si>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</si>
  <si>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</si>
  <si>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</si>
  <si>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</si>
  <si>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</si>
  <si>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</si>
  <si>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</si>
  <si>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</si>
  <si>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</si>
  <si>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</si>
  <si>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</si>
  <si>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</si>
  <si>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</si>
  <si>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</si>
  <si>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</si>
  <si>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</si>
  <si>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</si>
  <si>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</si>
  <si>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</si>
  <si>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</si>
  <si>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</si>
  <si>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</si>
  <si>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</si>
  <si>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</si>
  <si>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</si>
  <si>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</si>
  <si>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</si>
  <si>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</si>
  <si>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</si>
  <si>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</si>
  <si>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</si>
  <si>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</si>
  <si>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</si>
  <si>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</si>
  <si>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</si>
  <si>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</si>
  <si>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</si>
  <si>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</si>
  <si>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</si>
  <si>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</si>
  <si>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</si>
  <si>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</si>
  <si>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</si>
  <si>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</si>
  <si>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</si>
  <si>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</si>
  <si>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</si>
  <si>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</si>
  <si>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</si>
  <si>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</si>
  <si>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</si>
  <si>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</si>
  <si>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</si>
  <si>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</si>
  <si>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</si>
  <si>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</si>
  <si>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</si>
  <si>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</si>
  <si>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</si>
  <si>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</si>
  <si>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</si>
  <si>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</si>
  <si>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</si>
  <si>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</si>
  <si>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</si>
  <si>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</si>
  <si>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</si>
  <si>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</si>
  <si>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</si>
  <si>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</si>
  <si>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</si>
  <si>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</si>
  <si>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</si>
  <si>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</si>
  <si>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</si>
  <si>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</si>
  <si>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</si>
  <si>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</si>
  <si>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</si>
  <si>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</si>
  <si>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</si>
  <si>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</si>
  <si>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</si>
  <si>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</si>
  <si>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</si>
  <si>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</si>
  <si>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</si>
  <si>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</si>
  <si>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</si>
  <si>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</si>
  <si>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</si>
  <si>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</si>
  <si>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</si>
  <si>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</si>
  <si>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</si>
  <si>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</si>
  <si>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</si>
  <si>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</si>
  <si>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</si>
  <si>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</si>
  <si>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</si>
  <si>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</si>
  <si>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</si>
  <si>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</si>
  <si>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</si>
  <si>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</si>
  <si>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</si>
  <si>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</si>
  <si>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</si>
  <si>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</si>
  <si>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</si>
  <si>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</si>
  <si>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</si>
  <si>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</si>
  <si>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</si>
  <si>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</si>
  <si>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</si>
  <si>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</si>
  <si>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</si>
  <si>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</si>
  <si>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</si>
  <si>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</si>
  <si>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</si>
  <si>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</si>
  <si>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</si>
  <si>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</si>
  <si>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</si>
  <si>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</si>
  <si>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</si>
  <si>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</si>
  <si>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</si>
  <si>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</si>
  <si>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</si>
  <si>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</si>
  <si>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</si>
  <si>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</si>
  <si>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</si>
  <si>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</si>
  <si>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</si>
  <si>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</si>
  <si>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</si>
  <si>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</si>
  <si>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</si>
  <si>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</si>
  <si>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</si>
  <si>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</si>
  <si>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</si>
  <si>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</si>
  <si>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</si>
  <si>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</si>
  <si>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</si>
  <si>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</si>
  <si>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</si>
  <si>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</si>
  <si>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</si>
  <si>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</si>
  <si>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</si>
  <si>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</si>
  <si>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</si>
  <si>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</si>
  <si>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</si>
  <si>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</si>
  <si>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</si>
  <si>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</si>
  <si>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</si>
  <si>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</si>
  <si>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</si>
  <si>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</si>
  <si>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</si>
  <si>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</si>
  <si>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</si>
  <si>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</si>
  <si>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</si>
  <si>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</si>
  <si>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</si>
  <si>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</si>
  <si>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</si>
  <si>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</si>
  <si>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</si>
  <si>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</si>
  <si>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</si>
  <si>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</si>
  <si>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</si>
  <si>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</si>
  <si>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</si>
  <si>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</si>
  <si>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</si>
  <si>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</si>
  <si>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</si>
  <si>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</si>
  <si>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</si>
  <si>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</si>
  <si>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</si>
  <si>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</si>
  <si>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</si>
  <si>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</si>
  <si>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</si>
  <si>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</si>
  <si>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</si>
  <si>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</si>
  <si>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</si>
  <si>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</si>
  <si>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</si>
  <si>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</si>
  <si>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</si>
  <si>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</si>
  <si>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</si>
  <si>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</si>
  <si>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</si>
  <si>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</si>
  <si>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</si>
  <si>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</si>
  <si>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</si>
  <si>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</si>
  <si>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</si>
  <si>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</si>
  <si>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</si>
  <si>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</si>
  <si>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</si>
  <si>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</si>
  <si>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</si>
  <si>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</si>
  <si>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</si>
  <si>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</si>
  <si>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</si>
  <si>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</si>
  <si>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</si>
  <si>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</si>
  <si>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</si>
  <si>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</si>
  <si>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</si>
  <si>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</si>
  <si>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</si>
  <si>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</si>
  <si>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</si>
  <si>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</si>
  <si>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</si>
  <si>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</si>
  <si>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</si>
  <si>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</si>
  <si>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</si>
  <si>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</si>
  <si>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</si>
  <si>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</si>
  <si>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</si>
  <si>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</si>
  <si>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</si>
  <si>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</si>
  <si>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</si>
  <si>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</si>
  <si>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</si>
  <si>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</si>
  <si>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</si>
  <si>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</si>
  <si>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</si>
  <si>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</si>
  <si>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</si>
  <si>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</si>
  <si>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</si>
  <si>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</si>
  <si>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</si>
  <si>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</si>
  <si>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</si>
  <si>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</si>
  <si>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</si>
  <si>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</si>
  <si>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</si>
  <si>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</si>
  <si>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</si>
  <si>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</si>
  <si>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</si>
  <si>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</si>
  <si>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</si>
  <si>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</si>
  <si>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</si>
  <si>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</si>
  <si>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</si>
  <si>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</si>
  <si>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</si>
  <si>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</si>
  <si>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</si>
  <si>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</si>
  <si>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</si>
  <si>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</si>
  <si>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</si>
  <si>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</si>
  <si>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</si>
  <si>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</si>
  <si>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</si>
  <si>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</si>
  <si>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</si>
  <si>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</si>
  <si>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</si>
  <si>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</si>
  <si>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</si>
  <si>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</si>
  <si>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</si>
  <si>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</si>
  <si>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</si>
  <si>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</si>
  <si>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</si>
  <si>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</si>
  <si>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</si>
  <si>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</si>
  <si>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</si>
  <si>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</si>
  <si>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</si>
  <si>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</si>
  <si>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</si>
  <si>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</si>
  <si>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</si>
  <si>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</si>
  <si>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</si>
  <si>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</si>
  <si>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</si>
  <si>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</si>
  <si>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</si>
  <si>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</si>
  <si>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</si>
  <si>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</si>
  <si>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</si>
  <si>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</si>
  <si>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</si>
  <si>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</si>
  <si>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</si>
  <si>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</si>
  <si>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</si>
  <si>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</si>
  <si>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</si>
  <si>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</si>
  <si>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</si>
  <si>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</si>
  <si>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</si>
  <si>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</si>
  <si>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</si>
  <si>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</si>
  <si>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</si>
  <si>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</si>
  <si>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</si>
  <si>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</si>
  <si>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</si>
  <si>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</si>
  <si>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</si>
  <si>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</si>
  <si>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</si>
  <si>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</si>
  <si>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</si>
  <si>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</si>
  <si>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</si>
  <si>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</si>
  <si>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</si>
  <si>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</si>
  <si>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</si>
  <si>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</si>
  <si>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</si>
  <si>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</si>
  <si>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</si>
  <si>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</si>
  <si>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</si>
  <si>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</si>
  <si>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</si>
  <si>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</si>
  <si>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</si>
  <si>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</si>
  <si>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</si>
  <si>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</si>
  <si>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</si>
  <si>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</si>
  <si>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</si>
  <si>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</si>
  <si>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</si>
  <si>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</si>
  <si>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</si>
  <si>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</si>
  <si>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</si>
  <si>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</si>
  <si>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</si>
  <si>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</si>
  <si>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</si>
  <si>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</si>
  <si>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</si>
  <si>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</si>
  <si>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</si>
  <si>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</si>
  <si>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</si>
  <si>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</si>
  <si>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</si>
  <si>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</si>
  <si>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</si>
  <si>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</si>
  <si>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</si>
  <si>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</si>
  <si>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</si>
  <si>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</si>
  <si>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</si>
  <si>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</si>
  <si>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</si>
  <si>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</si>
  <si>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</si>
  <si>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</si>
  <si>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</si>
  <si>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</si>
  <si>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</si>
  <si>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</si>
  <si>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</si>
  <si>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</si>
  <si>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</si>
  <si>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</si>
  <si>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</si>
  <si>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</si>
  <si>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</si>
  <si>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</si>
  <si>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</si>
  <si>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</si>
  <si>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</si>
  <si>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</si>
  <si>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</si>
  <si>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</si>
  <si>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</si>
  <si>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</si>
  <si>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</si>
  <si>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</si>
  <si>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</si>
  <si>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</si>
  <si>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</si>
  <si>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</si>
  <si>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</si>
  <si>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</si>
  <si>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</si>
  <si>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</si>
  <si>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</si>
  <si>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</si>
  <si>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</si>
  <si>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</si>
  <si>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</si>
  <si>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</si>
  <si>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</si>
  <si>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</si>
  <si>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</si>
  <si>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</si>
  <si>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</si>
  <si>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</si>
  <si>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</si>
  <si>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</si>
  <si>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</si>
  <si>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</si>
  <si>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</si>
  <si>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</si>
  <si>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</si>
  <si>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</si>
  <si>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</si>
  <si>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</si>
  <si>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</si>
  <si>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</si>
  <si>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</si>
  <si>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</si>
  <si>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</si>
  <si>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</si>
  <si>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</si>
  <si>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</si>
  <si>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</si>
  <si>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</si>
  <si>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</si>
  <si>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</si>
  <si>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</si>
  <si>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</si>
  <si>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</si>
  <si>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</si>
  <si>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</si>
  <si>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</si>
  <si>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</si>
  <si>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</si>
  <si>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</si>
  <si>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</si>
  <si>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</si>
  <si>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</si>
  <si>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</si>
  <si>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</si>
  <si>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</si>
  <si>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</si>
  <si>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</si>
  <si>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</si>
  <si>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</si>
  <si>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</si>
  <si>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</si>
  <si>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</si>
  <si>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</si>
  <si>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</si>
  <si>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</si>
  <si>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</si>
  <si>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</si>
  <si>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</si>
  <si>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</si>
  <si>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</si>
  <si>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</si>
  <si>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</si>
  <si>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</si>
  <si>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</si>
  <si>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</si>
  <si>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</si>
  <si>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</si>
  <si>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</si>
  <si>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</si>
  <si>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</si>
  <si>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</si>
  <si>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</si>
  <si>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</si>
  <si>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</si>
  <si>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</si>
  <si>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</si>
  <si>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</si>
  <si>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</si>
  <si>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</si>
  <si>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</si>
  <si>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</si>
  <si>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</si>
  <si>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</si>
  <si>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</si>
  <si>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</si>
  <si>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</si>
  <si>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</si>
  <si>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</si>
  <si>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</si>
  <si>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</si>
  <si>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</si>
  <si>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</si>
  <si>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</si>
  <si>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</si>
  <si>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</si>
  <si>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</si>
  <si>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</si>
  <si>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</si>
  <si>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</si>
  <si>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</si>
  <si>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</si>
  <si>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</si>
  <si>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</si>
  <si>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</si>
  <si>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</si>
  <si>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</si>
  <si>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</si>
  <si>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</si>
  <si>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</si>
  <si>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</si>
  <si>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</si>
  <si>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</si>
  <si>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</si>
  <si>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</si>
  <si>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</si>
  <si>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</si>
  <si>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</si>
  <si>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</si>
  <si>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</si>
  <si>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</si>
  <si>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</si>
  <si>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</si>
  <si>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</si>
  <si>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</si>
  <si>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</si>
  <si>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</si>
  <si>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</si>
  <si>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</si>
  <si>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</si>
  <si>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</si>
  <si>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</si>
  <si>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</si>
  <si>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</si>
  <si>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</si>
  <si>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</si>
  <si>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</si>
  <si>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</si>
  <si>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</si>
  <si>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</si>
  <si>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</si>
  <si>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</si>
  <si>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</si>
  <si>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</si>
  <si>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</si>
  <si>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</si>
  <si>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</si>
  <si>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</si>
  <si>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</si>
  <si>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</si>
  <si>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</si>
  <si>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</si>
  <si>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</si>
  <si>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</si>
  <si>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</si>
  <si>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</si>
  <si>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</si>
  <si>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</si>
  <si>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</si>
  <si>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</si>
  <si>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</si>
  <si>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</si>
  <si>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</si>
  <si>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</si>
  <si>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</si>
  <si>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</si>
  <si>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</si>
  <si>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</si>
  <si>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</si>
  <si>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</si>
  <si>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</si>
  <si>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</si>
  <si>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</si>
  <si>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</si>
  <si>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</si>
  <si>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</si>
  <si>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</si>
  <si>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</si>
  <si>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</si>
  <si>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</si>
  <si>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</si>
  <si>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</si>
  <si>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</si>
  <si>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</si>
  <si>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</si>
  <si>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</si>
  <si>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</si>
  <si>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</si>
  <si>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</si>
  <si>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</si>
  <si>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</si>
  <si>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</si>
  <si>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</si>
  <si>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</si>
  <si>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</si>
  <si>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</si>
  <si>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</si>
  <si>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</si>
  <si>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</si>
  <si>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</si>
  <si>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</si>
  <si>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</si>
  <si>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</si>
  <si>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</si>
  <si>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</si>
  <si>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</si>
  <si>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</si>
  <si>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</si>
  <si>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</si>
  <si>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</si>
  <si>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</si>
  <si>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</si>
  <si>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</si>
  <si>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</si>
  <si>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</si>
  <si>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</si>
  <si>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</si>
  <si>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</si>
  <si>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</si>
  <si>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</si>
  <si>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</si>
  <si>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</si>
  <si>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</si>
  <si>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</si>
  <si>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</si>
  <si>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</si>
  <si>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</si>
  <si>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</si>
  <si>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</si>
  <si>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</si>
  <si>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</si>
  <si>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</si>
  <si>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</si>
  <si>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</si>
  <si>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</si>
  <si>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</si>
  <si>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</si>
  <si>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</si>
  <si>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</si>
  <si>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</si>
  <si>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</si>
  <si>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</si>
  <si>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</si>
  <si>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</si>
  <si>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</si>
  <si>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</si>
  <si>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</si>
  <si>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</si>
  <si>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</si>
  <si>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</si>
  <si>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</si>
  <si>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</si>
  <si>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</si>
  <si>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</si>
  <si>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</si>
  <si>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</si>
  <si>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</si>
  <si>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</si>
  <si>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</si>
  <si>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</si>
  <si>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</si>
  <si>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</si>
  <si>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</si>
  <si>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</si>
  <si>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</si>
  <si>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</si>
  <si>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</si>
  <si>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</si>
  <si>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</si>
  <si>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</si>
  <si>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</si>
  <si>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</si>
  <si>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</si>
  <si>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</si>
  <si>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</si>
  <si>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</si>
  <si>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</si>
  <si>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</si>
  <si>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</si>
  <si>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</si>
  <si>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</si>
  <si>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</si>
  <si>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</si>
  <si>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</si>
  <si>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</si>
  <si>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</si>
  <si>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</si>
  <si>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</si>
  <si>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</si>
  <si>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</si>
  <si>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</si>
  <si>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</si>
  <si>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</si>
  <si>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</si>
  <si>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</si>
  <si>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</si>
  <si>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</si>
  <si>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</si>
  <si>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</si>
  <si>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</si>
  <si>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</si>
  <si>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</si>
  <si>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</si>
  <si>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</si>
  <si>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</si>
  <si>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</si>
  <si>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</si>
  <si>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</si>
  <si>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</si>
  <si>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</si>
  <si>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</si>
  <si>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</si>
  <si>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</si>
  <si>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</si>
  <si>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</si>
  <si>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</si>
  <si>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</si>
  <si>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</si>
  <si>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</si>
  <si>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</si>
  <si>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</si>
  <si>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</si>
  <si>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</si>
  <si>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</si>
  <si>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</si>
  <si>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</si>
  <si>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</si>
  <si>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</si>
  <si>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</si>
  <si>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</si>
  <si>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</si>
  <si>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</si>
  <si>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</si>
  <si>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</si>
  <si>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</si>
  <si>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</si>
  <si>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</si>
  <si>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</si>
  <si>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</si>
  <si>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</si>
  <si>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</si>
  <si>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</si>
  <si>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</si>
  <si>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</si>
  <si>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</si>
  <si>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</si>
  <si>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</si>
  <si>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</si>
  <si>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</si>
  <si>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</si>
  <si>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</si>
  <si>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</si>
  <si>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</si>
  <si>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</si>
  <si>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</si>
  <si>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</si>
  <si>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</si>
  <si>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</si>
  <si>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</si>
  <si>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</si>
  <si>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</si>
  <si>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</si>
  <si>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</si>
  <si>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</si>
  <si>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</si>
  <si>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</si>
  <si>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</si>
  <si>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</si>
  <si>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</si>
  <si>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</si>
  <si>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</si>
  <si>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</si>
  <si>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</si>
  <si>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</si>
  <si>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</si>
  <si>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</si>
  <si>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</si>
  <si>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</si>
  <si>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</si>
  <si>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</si>
  <si>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</si>
  <si>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</si>
  <si>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</si>
  <si>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</si>
  <si>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</si>
  <si>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</si>
  <si>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</si>
  <si>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</si>
  <si>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</si>
  <si>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</si>
  <si>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</si>
  <si>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</si>
  <si>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</si>
  <si>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</si>
  <si>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</si>
  <si>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</si>
  <si>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</si>
  <si>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</si>
  <si>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</si>
  <si>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</si>
  <si>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</si>
  <si>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</si>
  <si>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</si>
  <si>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</si>
  <si>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</si>
  <si>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</si>
  <si>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</si>
  <si>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</si>
  <si>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</si>
  <si>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</si>
  <si>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</si>
  <si>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</si>
  <si>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</si>
  <si>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</si>
  <si>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</si>
  <si>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</si>
  <si>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</si>
  <si>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</si>
  <si>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</si>
  <si>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</si>
  <si>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</si>
  <si>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</si>
  <si>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</si>
  <si>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</si>
  <si>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</si>
  <si>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</si>
  <si>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</si>
  <si>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</si>
  <si>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</si>
  <si>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</si>
  <si>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</si>
  <si>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</si>
  <si>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</si>
  <si>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</si>
  <si>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</si>
  <si>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</si>
  <si>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</si>
  <si>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</si>
  <si>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</si>
  <si>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</si>
  <si>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</si>
  <si>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</si>
  <si>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</si>
  <si>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</si>
  <si>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</si>
  <si>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</si>
  <si>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</si>
  <si>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</si>
  <si>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</si>
  <si>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</si>
  <si>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</si>
  <si>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</si>
  <si>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</si>
  <si>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</si>
  <si>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</si>
  <si>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</si>
  <si>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</si>
  <si>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</si>
  <si>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</si>
  <si>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</si>
  <si>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</si>
  <si>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</si>
  <si>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</si>
  <si>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</si>
  <si>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</si>
  <si>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</si>
  <si>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</si>
  <si>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</si>
  <si>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</si>
  <si>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</si>
  <si>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</si>
  <si>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</si>
  <si>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</si>
  <si>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</si>
  <si>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</si>
  <si>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</si>
  <si>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</si>
  <si>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</si>
  <si>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</si>
  <si>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</si>
  <si>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</si>
  <si>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</si>
  <si>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</si>
  <si>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</si>
  <si>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</si>
  <si>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</si>
  <si>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</si>
  <si>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</si>
  <si>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</si>
  <si>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</si>
  <si>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</si>
  <si>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</si>
  <si>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</si>
  <si>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</si>
  <si>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</si>
  <si>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</si>
  <si>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</si>
  <si>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</si>
  <si>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</si>
  <si>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</si>
  <si>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</si>
  <si>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</si>
  <si>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</si>
  <si>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</si>
  <si>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</si>
  <si>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</si>
  <si>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</si>
  <si>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</si>
  <si>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</si>
  <si>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</si>
  <si>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</si>
  <si>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</si>
  <si>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</si>
  <si>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</si>
  <si>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</si>
  <si>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</si>
  <si>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</si>
  <si>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</si>
  <si>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</si>
  <si>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</si>
  <si>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</si>
  <si>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</si>
  <si>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</si>
  <si>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</si>
  <si>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</si>
  <si>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</si>
  <si>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</si>
  <si>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</si>
  <si>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</si>
  <si>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</si>
  <si>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</si>
  <si>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</si>
  <si>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</si>
  <si>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</si>
  <si>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</si>
  <si>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</si>
  <si>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</si>
  <si>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</si>
  <si>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</si>
  <si>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</si>
  <si>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</si>
  <si>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</si>
  <si>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</si>
  <si>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</si>
  <si>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</si>
  <si>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</si>
  <si>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</si>
  <si>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</si>
  <si>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</si>
  <si>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</si>
  <si>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</si>
  <si>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</si>
  <si>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</si>
  <si>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</si>
  <si>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</si>
  <si>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</si>
  <si>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</si>
  <si>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</si>
  <si>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</si>
  <si>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</si>
  <si>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</si>
  <si>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</si>
  <si>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</si>
  <si>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</si>
  <si>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</si>
  <si>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</si>
  <si>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</si>
  <si>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</si>
  <si>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</si>
  <si>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</si>
  <si>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</si>
  <si>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</si>
  <si>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</si>
  <si>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</si>
  <si>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</si>
  <si>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</si>
  <si>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</si>
  <si>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</si>
  <si>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</si>
  <si>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</si>
  <si>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</si>
  <si>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</si>
  <si>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</si>
  <si>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</si>
  <si>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</si>
  <si>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</si>
  <si>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</si>
  <si>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</si>
  <si>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</si>
  <si>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</si>
  <si>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</si>
  <si>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</si>
  <si>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</si>
  <si>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</si>
  <si>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</si>
  <si>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</si>
  <si>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</si>
  <si>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</si>
  <si>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</si>
  <si>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</si>
  <si>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</si>
  <si>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</si>
  <si>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</si>
  <si>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</si>
  <si>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</si>
  <si>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</si>
  <si>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</si>
  <si>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</si>
  <si>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</si>
  <si>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</si>
  <si>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</si>
  <si>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</si>
  <si>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</si>
  <si>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</si>
  <si>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</si>
  <si>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</si>
  <si>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</si>
  <si>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</si>
  <si>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</si>
  <si>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</si>
  <si>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</si>
  <si>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</si>
  <si>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</si>
  <si>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</si>
  <si>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</si>
  <si>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</si>
  <si>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</si>
  <si>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</si>
  <si>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</si>
  <si>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</si>
  <si>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</si>
  <si>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</si>
  <si>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</si>
  <si>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</si>
  <si>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</si>
  <si>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</si>
  <si>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</si>
  <si>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</si>
  <si>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</si>
  <si>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</si>
  <si>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</si>
  <si>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</si>
  <si>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</si>
  <si>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</si>
  <si>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</si>
  <si>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</si>
  <si>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</si>
  <si>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</si>
  <si>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</si>
  <si>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</si>
  <si>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</si>
  <si>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</si>
  <si>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</si>
  <si>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</si>
  <si>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</si>
  <si>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</si>
  <si>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</si>
  <si>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</si>
  <si>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</si>
  <si>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</si>
  <si>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</si>
  <si>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</si>
  <si>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</si>
  <si>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</si>
  <si>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</si>
  <si>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</si>
  <si>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</si>
  <si>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</si>
  <si>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</si>
  <si>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</si>
  <si>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</si>
  <si>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</si>
  <si>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</si>
  <si>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</si>
  <si>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</si>
  <si>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</si>
  <si>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</si>
  <si>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</si>
  <si>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</si>
  <si>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</si>
  <si>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</si>
  <si>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</si>
  <si>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</si>
  <si>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</si>
  <si>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</si>
  <si>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</si>
  <si>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</si>
  <si>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</si>
  <si>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</si>
  <si>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</si>
  <si>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</si>
  <si>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</si>
  <si>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</si>
  <si>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</si>
  <si>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</si>
  <si>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</si>
  <si>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</si>
  <si>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</si>
  <si>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</si>
  <si>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</si>
  <si>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</si>
  <si>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</si>
  <si>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</si>
  <si>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</si>
  <si>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</si>
  <si>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</si>
  <si>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</si>
  <si>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</si>
  <si>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</si>
  <si>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</si>
  <si>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</si>
  <si>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</si>
  <si>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</si>
  <si>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</si>
  <si>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</si>
  <si>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</si>
  <si>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</si>
  <si>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</si>
  <si>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</si>
  <si>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</si>
  <si>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</si>
  <si>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</si>
  <si>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</si>
  <si>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</si>
  <si>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</si>
  <si>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</si>
  <si>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</si>
  <si>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</si>
  <si>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</si>
  <si>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</si>
  <si>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</si>
  <si>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</si>
  <si>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</si>
  <si>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</si>
  <si>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</si>
  <si>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</si>
  <si>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</si>
  <si>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</si>
  <si>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</si>
  <si>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</si>
  <si>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</si>
  <si>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</si>
  <si>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</si>
  <si>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</si>
  <si>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</si>
  <si>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</si>
  <si>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</si>
  <si>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</si>
  <si>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</si>
  <si>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</si>
  <si>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</si>
  <si>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</si>
  <si>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</si>
  <si>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</si>
  <si>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</si>
  <si>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</si>
  <si>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</si>
  <si>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</si>
  <si>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</si>
  <si>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</si>
  <si>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</si>
  <si>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</si>
  <si>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</si>
  <si>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</si>
  <si>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</si>
  <si>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</si>
  <si>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</si>
  <si>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</si>
  <si>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</si>
  <si>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</si>
  <si>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</si>
  <si>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</si>
  <si>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</si>
  <si>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</si>
  <si>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</si>
  <si>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</si>
  <si>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</si>
  <si>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</si>
  <si>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</si>
  <si>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</si>
  <si>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</si>
  <si>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</si>
  <si>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</si>
  <si>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</si>
  <si>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</si>
  <si>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</si>
  <si>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</si>
  <si>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</si>
  <si>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</si>
  <si>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</si>
  <si>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</si>
  <si>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</si>
  <si>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</si>
  <si>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</si>
  <si>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</si>
  <si>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</si>
  <si>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</si>
  <si>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</si>
  <si>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</si>
  <si>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</si>
  <si>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</si>
  <si>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</si>
  <si>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</si>
  <si>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</si>
  <si>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</si>
  <si>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</si>
  <si>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</si>
  <si>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</si>
  <si>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</si>
  <si>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</si>
  <si>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</si>
  <si>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</si>
  <si>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</si>
  <si>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</si>
  <si>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</si>
  <si>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</si>
  <si>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</si>
  <si>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</si>
  <si>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</si>
  <si>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</si>
  <si>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</si>
  <si>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</si>
  <si>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</si>
  <si>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</si>
  <si>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</si>
  <si>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</si>
  <si>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</si>
  <si>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</si>
  <si>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</si>
  <si>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</si>
  <si>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</si>
  <si>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</si>
  <si>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</si>
  <si>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</si>
  <si>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</si>
  <si>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</si>
  <si>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</si>
  <si>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</si>
  <si>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</si>
  <si>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</si>
  <si>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</si>
  <si>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</si>
  <si>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</si>
  <si>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</si>
  <si>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</si>
  <si>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</si>
  <si>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</si>
  <si>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</si>
  <si>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</si>
  <si>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</si>
  <si>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</si>
  <si>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</si>
  <si>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</si>
  <si>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</si>
  <si>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</si>
  <si>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</si>
  <si>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</si>
  <si>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</si>
  <si>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</si>
  <si>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</si>
  <si>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</si>
  <si>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</si>
  <si>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</si>
  <si>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</si>
  <si>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</si>
  <si>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</si>
  <si>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</si>
  <si>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</si>
  <si>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</si>
  <si>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</si>
  <si>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</si>
  <si>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</si>
  <si>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</si>
  <si>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</si>
  <si>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</si>
  <si>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</si>
  <si>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</si>
  <si>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</si>
  <si>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</si>
  <si>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</si>
  <si>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</si>
  <si>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</si>
  <si>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</si>
  <si>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</si>
  <si>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</si>
  <si>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</si>
  <si>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</si>
  <si>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</si>
  <si>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</si>
  <si>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</si>
  <si>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</si>
  <si>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</si>
  <si>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</si>
  <si>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</si>
  <si>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</si>
  <si>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</si>
  <si>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</si>
  <si>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</si>
  <si>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</si>
  <si>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</si>
  <si>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</si>
  <si>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</si>
  <si>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</si>
  <si>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</si>
  <si>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</si>
  <si>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</si>
  <si>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</si>
  <si>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</si>
  <si>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</si>
  <si>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</si>
  <si>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</si>
  <si>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</si>
  <si>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</si>
  <si>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</si>
  <si>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</si>
  <si>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</si>
  <si>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</si>
  <si>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</si>
  <si>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</si>
  <si>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</si>
  <si>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</si>
  <si>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</si>
  <si>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</si>
  <si>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</si>
  <si>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</si>
  <si>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</si>
  <si>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</si>
  <si>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</si>
  <si>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</si>
  <si>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</si>
  <si>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</si>
  <si>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</si>
  <si>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</si>
  <si>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</si>
  <si>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</si>
  <si>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</si>
  <si>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</si>
  <si>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</si>
  <si>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</si>
  <si>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</si>
  <si>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</si>
  <si>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</si>
  <si>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</si>
  <si>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</si>
  <si>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</si>
  <si>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</si>
  <si>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</si>
  <si>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</si>
  <si>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</si>
  <si>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</si>
  <si>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</si>
  <si>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</si>
  <si>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</si>
  <si>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</si>
  <si>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</si>
  <si>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</si>
  <si>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</si>
  <si>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</si>
  <si>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</si>
  <si>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</si>
  <si>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</si>
  <si>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</si>
  <si>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</si>
  <si>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</si>
  <si>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</si>
  <si>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</si>
  <si>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</si>
  <si>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</si>
  <si>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</si>
  <si>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</si>
  <si>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</si>
  <si>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</si>
  <si>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</si>
  <si>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</si>
  <si>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</si>
  <si>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</si>
  <si>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</si>
  <si>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</si>
  <si>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</si>
  <si>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</si>
  <si>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</si>
  <si>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</si>
  <si>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</si>
  <si>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</si>
  <si>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</si>
  <si>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</si>
  <si>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</si>
  <si>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</si>
  <si>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</si>
  <si>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</si>
  <si>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</si>
  <si>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</si>
  <si>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</si>
  <si>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</si>
  <si>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</si>
  <si>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</si>
  <si>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</si>
  <si>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</si>
  <si>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</si>
  <si>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</si>
  <si>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</si>
  <si>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</si>
  <si>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</si>
  <si>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</si>
  <si>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</si>
  <si>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</si>
  <si>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</si>
  <si>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</si>
  <si>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</si>
  <si>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</si>
  <si>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</si>
  <si>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</si>
  <si>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</si>
  <si>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</si>
  <si>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</si>
  <si>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</si>
  <si>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</si>
  <si>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</si>
  <si>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</si>
  <si>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</si>
  <si>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</si>
  <si>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</si>
  <si>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</si>
  <si>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</si>
  <si>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</si>
  <si>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</si>
  <si>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</si>
  <si>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</si>
  <si>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</si>
  <si>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</si>
  <si>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</si>
  <si>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</si>
  <si>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</si>
  <si>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</si>
  <si>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</si>
  <si>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</si>
  <si>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</si>
  <si>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</si>
  <si>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</si>
  <si>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</si>
  <si>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</si>
  <si>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</si>
  <si>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</si>
  <si>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</si>
  <si>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</si>
  <si>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</si>
  <si>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</si>
  <si>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</si>
  <si>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</si>
  <si>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</si>
  <si>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</si>
  <si>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</si>
  <si>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</si>
  <si>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</si>
  <si>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</si>
  <si>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</si>
  <si>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</si>
  <si>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</si>
  <si>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</si>
  <si>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</si>
  <si>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</si>
  <si>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</si>
  <si>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</si>
  <si>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</si>
  <si>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</si>
  <si>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</si>
  <si>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</si>
  <si>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</si>
  <si>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</si>
  <si>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</si>
  <si>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</si>
  <si>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</si>
  <si>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</si>
  <si>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</si>
  <si>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</si>
  <si>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</si>
  <si>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</si>
  <si>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</si>
  <si>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</si>
  <si>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</si>
  <si>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</si>
  <si>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</si>
  <si>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</si>
  <si>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</si>
  <si>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</si>
  <si>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</si>
  <si>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</si>
  <si>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</si>
  <si>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</si>
  <si>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</si>
  <si>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</si>
  <si>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</si>
  <si>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</si>
  <si>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</si>
  <si>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</si>
  <si>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</si>
  <si>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</si>
  <si>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</si>
  <si>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</si>
  <si>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</si>
  <si>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</si>
  <si>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</si>
  <si>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</si>
  <si>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</si>
  <si>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</si>
  <si>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</si>
  <si>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</si>
  <si>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</si>
  <si>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</si>
  <si>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</si>
  <si>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</si>
  <si>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</si>
  <si>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</si>
  <si>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</si>
  <si>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</si>
  <si>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</si>
  <si>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</si>
  <si>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</si>
  <si>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</si>
  <si>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</si>
  <si>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</si>
  <si>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</si>
  <si>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</si>
  <si>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</si>
  <si>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</si>
  <si>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</si>
  <si>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</si>
  <si>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</si>
  <si>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</si>
  <si>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</si>
  <si>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</si>
  <si>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</si>
  <si>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</si>
  <si>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</si>
  <si>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</si>
  <si>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</si>
  <si>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</si>
  <si>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</si>
  <si>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</si>
  <si>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</si>
  <si>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</si>
  <si>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</si>
  <si>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</si>
  <si>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</si>
  <si>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</si>
  <si>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</si>
  <si>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</si>
  <si>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</si>
  <si>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</si>
  <si>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</si>
  <si>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</si>
  <si>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</si>
  <si>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</si>
  <si>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</si>
  <si>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</si>
  <si>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</si>
  <si>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</si>
  <si>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</si>
  <si>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</si>
  <si>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</si>
  <si>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</si>
  <si>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</si>
  <si>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</si>
  <si>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</si>
  <si>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</si>
  <si>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</si>
  <si>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</si>
  <si>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</si>
  <si>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</si>
  <si>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</si>
  <si>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</si>
  <si>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</si>
  <si>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</si>
  <si>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</si>
  <si>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</si>
  <si>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</si>
  <si>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</si>
  <si>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</si>
  <si>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</si>
  <si>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</si>
  <si>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</si>
  <si>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</si>
  <si>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</si>
  <si>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</si>
  <si>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</si>
  <si>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</si>
  <si>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</si>
  <si>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</si>
  <si>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</si>
  <si>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</si>
  <si>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</si>
  <si>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</si>
  <si>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</si>
  <si>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</si>
  <si>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</si>
  <si>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</si>
  <si>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</si>
  <si>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</si>
  <si>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</si>
  <si>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</si>
  <si>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</si>
  <si>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</si>
  <si>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</si>
  <si>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</si>
  <si>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</si>
  <si>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</si>
  <si>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</si>
  <si>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</si>
  <si>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</si>
  <si>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</si>
  <si>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</si>
  <si>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</si>
  <si>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</si>
  <si>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</si>
  <si>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</si>
  <si>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</si>
  <si>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</si>
  <si>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</si>
  <si>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</si>
  <si>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</si>
  <si>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</si>
  <si>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</si>
  <si>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</si>
  <si>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</si>
  <si>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</si>
  <si>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</si>
  <si>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</si>
  <si>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</si>
  <si>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</si>
  <si>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</si>
  <si>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</si>
  <si>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</si>
  <si>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</si>
  <si>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</si>
  <si>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</si>
  <si>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</si>
  <si>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</si>
  <si>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</si>
  <si>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</si>
  <si>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</si>
  <si>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</si>
  <si>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</si>
  <si>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</si>
  <si>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</si>
  <si>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</si>
  <si>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</si>
  <si>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</si>
  <si>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</si>
  <si>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</si>
  <si>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</si>
  <si>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</si>
  <si>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</si>
  <si>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</si>
  <si>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</si>
  <si>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</si>
  <si>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</si>
  <si>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</si>
  <si>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</si>
  <si>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</si>
  <si>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</si>
  <si>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</si>
  <si>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</si>
  <si>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</si>
  <si>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</si>
  <si>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</si>
  <si>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</si>
  <si>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</si>
  <si>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</si>
  <si>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</si>
  <si>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</si>
  <si>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</si>
  <si>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</si>
  <si>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</si>
  <si>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</si>
  <si>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</si>
  <si>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</si>
  <si>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</si>
  <si>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</si>
  <si>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</si>
  <si>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</si>
  <si>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</si>
  <si>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</si>
  <si>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</si>
  <si>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</si>
  <si>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</si>
  <si>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</si>
  <si>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</si>
  <si>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</si>
  <si>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</si>
  <si>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</si>
  <si>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</si>
  <si>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</si>
  <si>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</si>
  <si>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</si>
  <si>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</si>
  <si>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</si>
  <si>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</si>
  <si>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</si>
  <si>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</si>
  <si>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</si>
  <si>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</si>
  <si>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</si>
  <si>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</si>
  <si>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</si>
  <si>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</si>
  <si>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</si>
  <si>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</si>
  <si>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</si>
  <si>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</si>
  <si>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</si>
  <si>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</si>
  <si>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</si>
  <si>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</si>
  <si>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</si>
  <si>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</si>
  <si>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</si>
  <si>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</si>
  <si>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</si>
  <si>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</si>
  <si>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</si>
  <si>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</si>
  <si>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</si>
  <si>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</si>
  <si>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</si>
  <si>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</si>
  <si>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</si>
  <si>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</si>
  <si>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</si>
  <si>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</si>
  <si>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</si>
  <si>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</si>
  <si>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</si>
  <si>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</si>
  <si>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</si>
  <si>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</si>
  <si>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</si>
  <si>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</si>
  <si>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</si>
  <si>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</si>
  <si>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</si>
  <si>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</si>
  <si>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</si>
  <si>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</si>
  <si>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</si>
  <si>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</si>
  <si>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</si>
  <si>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</si>
  <si>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</si>
  <si>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</si>
  <si>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</si>
  <si>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</si>
  <si>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</si>
  <si>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</si>
  <si>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</si>
  <si>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</si>
  <si>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</si>
  <si>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</si>
  <si>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</si>
  <si>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</si>
  <si>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</si>
  <si>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</si>
  <si>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</si>
  <si>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</si>
  <si>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</si>
  <si>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</si>
  <si>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</si>
  <si>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</si>
  <si>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</si>
  <si>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</si>
  <si>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</si>
  <si>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</si>
  <si>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</si>
  <si>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</si>
  <si>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</si>
  <si>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</si>
  <si>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</si>
  <si>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</si>
  <si>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</si>
  <si>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</si>
  <si>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</si>
  <si>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</si>
  <si>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</si>
  <si>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</si>
  <si>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</si>
  <si>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</si>
  <si>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</si>
  <si>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</si>
  <si>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</si>
  <si>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</si>
  <si>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</si>
  <si>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</si>
  <si>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</si>
  <si>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</si>
  <si>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</si>
  <si>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</si>
  <si>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</si>
  <si>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</si>
  <si>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</si>
  <si>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</si>
  <si>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</si>
  <si>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</si>
  <si>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</si>
  <si>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</si>
  <si>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</si>
  <si>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</si>
  <si>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</si>
  <si>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</si>
  <si>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</si>
  <si>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</si>
  <si>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</si>
  <si>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</si>
  <si>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</si>
  <si>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</si>
  <si>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</si>
  <si>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</si>
  <si>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</si>
  <si>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</si>
  <si>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</si>
  <si>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</si>
  <si>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</si>
  <si>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</si>
  <si>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</si>
  <si>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</si>
  <si>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</si>
  <si>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</si>
  <si>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</si>
  <si>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</si>
  <si>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</si>
  <si>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</si>
  <si>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</si>
  <si>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</si>
  <si>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</si>
  <si>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</si>
  <si>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</si>
  <si>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</si>
  <si>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</si>
  <si>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</si>
  <si>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</si>
  <si>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</si>
  <si>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</si>
  <si>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</si>
  <si>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</si>
  <si>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</si>
  <si>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</si>
  <si>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</si>
  <si>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</si>
  <si>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</si>
  <si>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</si>
  <si>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</si>
  <si>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</si>
  <si>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</si>
  <si>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</si>
  <si>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</si>
  <si>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</si>
  <si>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</si>
  <si>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</si>
  <si>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</si>
  <si>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</si>
  <si>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</si>
  <si>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</si>
  <si>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</si>
  <si>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</si>
  <si>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</si>
  <si>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</si>
  <si>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</si>
  <si>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</si>
  <si>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</si>
  <si>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</si>
  <si>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</si>
  <si>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</si>
  <si>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</si>
  <si>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</si>
  <si>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</si>
  <si>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</si>
  <si>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</si>
  <si>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</si>
  <si>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</si>
  <si>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</si>
  <si>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</si>
  <si>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</si>
  <si>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</si>
  <si>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</si>
  <si>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</si>
  <si>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</si>
  <si>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</si>
  <si>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</si>
  <si>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</si>
  <si>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</si>
  <si>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</si>
  <si>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</si>
  <si>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</si>
  <si>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</si>
  <si>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</si>
  <si>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</si>
  <si>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</si>
  <si>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</si>
  <si>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</si>
  <si>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</si>
  <si>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</si>
  <si>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</si>
  <si>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</si>
  <si>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</si>
  <si>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</si>
  <si>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</si>
  <si>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</si>
  <si>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</si>
  <si>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</si>
  <si>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</si>
  <si>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</si>
  <si>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</si>
  <si>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</si>
  <si>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</si>
  <si>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</si>
  <si>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</si>
  <si>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</si>
  <si>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</si>
  <si>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</si>
  <si>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</si>
  <si>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</si>
  <si>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</si>
  <si>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</si>
  <si>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</si>
  <si>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</si>
  <si>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</si>
  <si>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</si>
  <si>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</si>
  <si>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</si>
  <si>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</si>
  <si>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</si>
  <si>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</si>
  <si>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</si>
  <si>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</si>
  <si>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</si>
  <si>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</si>
  <si>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</si>
  <si>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</si>
  <si>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</si>
  <si>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</si>
  <si>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</si>
  <si>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</si>
  <si>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</si>
  <si>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</si>
  <si>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</si>
  <si>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</si>
  <si>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</si>
  <si>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</si>
  <si>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</si>
  <si>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</si>
  <si>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</si>
  <si>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</si>
  <si>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</si>
  <si>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</si>
  <si>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</si>
  <si>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</si>
  <si>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</si>
  <si>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</si>
  <si>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</si>
  <si>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</si>
  <si>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</si>
  <si>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</si>
  <si>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</si>
  <si>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</si>
  <si>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</si>
  <si>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</si>
  <si>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</si>
  <si>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</si>
  <si>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</si>
  <si>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</si>
  <si>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</si>
  <si>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</si>
  <si>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</si>
  <si>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</si>
  <si>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</si>
  <si>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</si>
  <si>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</si>
  <si>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</si>
  <si>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</si>
  <si>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</si>
  <si>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</si>
  <si>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</si>
  <si>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</si>
  <si>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</si>
  <si>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</si>
  <si>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</si>
  <si>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</si>
  <si>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</si>
  <si>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</si>
  <si>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</si>
  <si>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</si>
  <si>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</si>
  <si>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</si>
  <si>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</si>
  <si>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</si>
  <si>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</si>
  <si>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</si>
  <si>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</si>
  <si>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</si>
  <si>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</si>
  <si>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</si>
  <si>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</si>
  <si>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</si>
  <si>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</si>
  <si>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</si>
  <si>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</si>
  <si>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</si>
  <si>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</si>
  <si>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</si>
  <si>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</si>
  <si>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</si>
  <si>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</si>
  <si>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</si>
  <si>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</si>
  <si>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</si>
  <si>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</si>
  <si>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</si>
  <si>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</si>
  <si>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</si>
  <si>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</si>
  <si>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</si>
  <si>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</si>
  <si>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</si>
  <si>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</si>
  <si>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</si>
  <si>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</si>
  <si>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</si>
  <si>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</si>
  <si>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</si>
  <si>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</si>
  <si>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</si>
  <si>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</si>
  <si>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</si>
  <si>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</si>
  <si>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</si>
  <si>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</si>
  <si>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</si>
  <si>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</si>
  <si>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</si>
  <si>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</si>
  <si>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</si>
  <si>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</si>
  <si>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</si>
  <si>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</si>
  <si>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</si>
  <si>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</si>
  <si>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</si>
  <si>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</si>
  <si>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</si>
  <si>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</si>
  <si>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</si>
  <si>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</si>
  <si>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</si>
  <si>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</si>
  <si>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</si>
  <si>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</si>
  <si>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</si>
  <si>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</si>
  <si>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</si>
  <si>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</si>
  <si>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</si>
  <si>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</si>
  <si>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</si>
  <si>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</si>
  <si>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</si>
  <si>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</si>
  <si>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</si>
  <si>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</si>
  <si>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</si>
  <si>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</si>
  <si>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</si>
  <si>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</si>
  <si>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</si>
  <si>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</si>
  <si>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</si>
  <si>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</si>
  <si>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</si>
  <si>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</si>
  <si>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</si>
  <si>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</si>
  <si>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</si>
  <si>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</si>
  <si>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</si>
  <si>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</si>
  <si>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</si>
  <si>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</si>
  <si>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</si>
  <si>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</si>
  <si>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</si>
  <si>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</si>
  <si>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</si>
  <si>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</si>
  <si>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</si>
  <si>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</si>
  <si>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</si>
  <si>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</si>
  <si>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</si>
  <si>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</si>
  <si>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</si>
  <si>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</si>
  <si>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</si>
  <si>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</si>
  <si>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</si>
  <si>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</si>
  <si>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</si>
  <si>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</si>
  <si>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</si>
  <si>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</si>
  <si>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</si>
  <si>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</si>
  <si>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</si>
  <si>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</si>
  <si>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</si>
  <si>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</si>
  <si>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</si>
  <si>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</si>
  <si>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</si>
  <si>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</si>
  <si>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</si>
  <si>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</si>
  <si>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</si>
  <si>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</si>
  <si>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</si>
  <si>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</si>
  <si>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</si>
  <si>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</si>
  <si>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</si>
  <si>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</si>
  <si>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</si>
  <si>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</si>
  <si>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</si>
  <si>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</si>
  <si>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</si>
  <si>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</si>
  <si>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</si>
  <si>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</si>
  <si>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</si>
  <si>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</si>
  <si>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</si>
  <si>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</si>
  <si>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</si>
  <si>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</si>
  <si>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</si>
  <si>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</si>
  <si>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</si>
  <si>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</si>
  <si>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</si>
  <si>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</si>
  <si>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</si>
  <si>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</si>
  <si>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</si>
  <si>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</si>
  <si>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</si>
  <si>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</si>
  <si>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</si>
  <si>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</si>
  <si>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</si>
  <si>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</si>
  <si>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</si>
  <si>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</si>
  <si>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</si>
  <si>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</si>
  <si>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</si>
  <si>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</si>
  <si>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</si>
  <si>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</si>
  <si>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</si>
  <si>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</si>
  <si>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</si>
  <si>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</si>
  <si>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</si>
  <si>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</si>
  <si>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</si>
  <si>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</si>
  <si>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</si>
  <si>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</si>
  <si>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</si>
  <si>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</si>
  <si>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</si>
  <si>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</si>
  <si>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</si>
  <si>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</si>
  <si>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</si>
  <si>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</si>
  <si>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</si>
  <si>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</si>
  <si>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</si>
  <si>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</si>
  <si>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</si>
  <si>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</si>
  <si>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</si>
  <si>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</si>
  <si>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</si>
  <si>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</si>
  <si>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</si>
  <si>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</si>
  <si>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</si>
  <si>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</si>
  <si>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</si>
  <si>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</si>
  <si>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</si>
  <si>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</si>
  <si>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</si>
  <si>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</si>
  <si>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</si>
  <si>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</si>
  <si>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</si>
  <si>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</si>
  <si>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</si>
  <si>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</si>
  <si>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</si>
  <si>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</si>
  <si>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</si>
  <si>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</si>
  <si>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</si>
  <si>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</si>
  <si>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</si>
  <si>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</si>
  <si>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</si>
  <si>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</si>
  <si>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</si>
  <si>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</si>
  <si>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</si>
  <si>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</si>
  <si>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</si>
  <si>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</si>
  <si>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</si>
  <si>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</si>
  <si>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</si>
  <si>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</si>
  <si>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</si>
  <si>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</si>
  <si>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</si>
  <si>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</si>
  <si>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</si>
  <si>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</si>
  <si>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</si>
  <si>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</si>
  <si>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</si>
  <si>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</si>
  <si>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</si>
  <si>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</si>
  <si>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</si>
  <si>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</si>
  <si>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</si>
  <si>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</si>
  <si>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</si>
  <si>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</si>
  <si>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</si>
  <si>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</si>
  <si>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</si>
  <si>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</si>
  <si>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</si>
  <si>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</si>
  <si>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</si>
  <si>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</si>
  <si>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</si>
  <si>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</si>
  <si>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</si>
  <si>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</si>
  <si>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</si>
  <si>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</si>
  <si>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</si>
  <si>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</si>
  <si>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</si>
  <si>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</si>
  <si>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</si>
  <si>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</si>
  <si>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</si>
  <si>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</si>
  <si>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</si>
  <si>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</si>
  <si>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</si>
  <si>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</si>
  <si>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</si>
  <si>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</si>
  <si>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</si>
  <si>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</si>
  <si>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</si>
  <si>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</si>
  <si>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</si>
  <si>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</si>
  <si>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</si>
  <si>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</si>
  <si>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</si>
  <si>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</si>
  <si>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</si>
  <si>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</si>
  <si>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</si>
  <si>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</si>
  <si>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</si>
  <si>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</si>
  <si>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</si>
  <si>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</si>
  <si>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</si>
  <si>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</si>
  <si>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</si>
  <si>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</si>
  <si>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</si>
  <si>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</si>
  <si>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</si>
  <si>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</si>
  <si>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</si>
  <si>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</si>
  <si>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</si>
  <si>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</si>
  <si>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</si>
  <si>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</si>
  <si>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</si>
  <si>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</si>
  <si>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</si>
  <si>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</si>
  <si>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</si>
  <si>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</si>
  <si>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</si>
  <si>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</si>
  <si>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</si>
  <si>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</si>
  <si>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</si>
  <si>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</si>
  <si>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</si>
  <si>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</si>
  <si>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</si>
  <si>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</si>
  <si>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</si>
  <si>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</si>
  <si>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</si>
  <si>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</si>
  <si>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</si>
  <si>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</si>
  <si>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</si>
  <si>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</si>
  <si>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</si>
  <si>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</si>
  <si>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</si>
  <si>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</si>
  <si>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</si>
  <si>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</si>
  <si>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</si>
  <si>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</si>
  <si>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</si>
  <si>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</si>
  <si>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</si>
  <si>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</si>
  <si>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</si>
  <si>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</si>
  <si>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</si>
  <si>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</si>
  <si>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</si>
  <si>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</si>
  <si>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</si>
  <si>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</si>
  <si>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</si>
  <si>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</si>
  <si>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</si>
  <si>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</si>
  <si>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</si>
  <si>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</si>
  <si>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</si>
  <si>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</si>
  <si>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</si>
  <si>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</si>
  <si>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</si>
  <si>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</si>
  <si>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</si>
  <si>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</si>
  <si>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</si>
  <si>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</si>
  <si>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</si>
  <si>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</si>
  <si>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</si>
  <si>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</si>
  <si>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</si>
  <si>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</si>
  <si>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</si>
  <si>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</si>
  <si>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</si>
  <si>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</si>
  <si>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</si>
  <si>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</si>
  <si>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</si>
  <si>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</si>
  <si>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</si>
  <si>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</si>
  <si>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</si>
  <si>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</si>
  <si>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</si>
  <si>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</si>
  <si>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</si>
  <si>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</si>
  <si>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</si>
  <si>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</si>
  <si>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</si>
  <si>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</si>
  <si>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</si>
  <si>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</si>
  <si>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</si>
  <si>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</si>
  <si>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</si>
  <si>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</si>
  <si>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</si>
  <si>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</si>
  <si>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</si>
  <si>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</si>
  <si>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</si>
  <si>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</si>
  <si>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</si>
  <si>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</si>
  <si>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</si>
  <si>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</si>
  <si>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</si>
  <si>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</si>
  <si>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</si>
  <si>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</si>
  <si>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</si>
  <si>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</si>
  <si>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</si>
  <si>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</si>
  <si>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</si>
  <si>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</si>
  <si>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</si>
  <si>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</si>
  <si>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</si>
  <si>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</si>
  <si>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</si>
  <si>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</si>
  <si>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</si>
  <si>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</si>
  <si>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</si>
  <si>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</si>
  <si>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</si>
  <si>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</si>
  <si>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</si>
  <si>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</si>
  <si>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</si>
  <si>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</si>
  <si>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</si>
  <si>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</si>
  <si>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</si>
  <si>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</si>
  <si>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</si>
  <si>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</si>
  <si>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</si>
  <si>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</si>
  <si>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</si>
  <si>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</si>
  <si>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</si>
  <si>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</si>
  <si>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</si>
  <si>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</si>
  <si>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</si>
  <si>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</si>
  <si>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</si>
  <si>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</si>
  <si>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</si>
  <si>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</si>
  <si>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</si>
  <si>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</si>
  <si>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</si>
  <si>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</si>
  <si>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</si>
  <si>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</si>
  <si>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</si>
  <si>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</si>
  <si>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</si>
  <si>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</si>
  <si>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</si>
  <si>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</si>
  <si>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</si>
  <si>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</si>
  <si>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</si>
  <si>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</si>
  <si>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</si>
  <si>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</si>
  <si>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</si>
  <si>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</si>
  <si>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</si>
  <si>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</si>
  <si>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</si>
  <si>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</si>
  <si>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</si>
  <si>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</si>
  <si>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</si>
  <si>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</si>
  <si>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</si>
  <si>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</si>
  <si>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</si>
  <si>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</si>
  <si>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</si>
  <si>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</si>
  <si>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</si>
  <si>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</si>
  <si>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</si>
  <si>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</si>
  <si>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</si>
  <si>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</si>
  <si>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</si>
  <si>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</si>
  <si>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</si>
  <si>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</si>
  <si>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</si>
  <si>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</si>
  <si>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</si>
  <si>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</si>
  <si>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</si>
  <si>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</si>
  <si>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</si>
  <si>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</si>
  <si>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</si>
  <si>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</si>
  <si>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</si>
  <si>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</si>
  <si>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</si>
  <si>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</si>
  <si>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</si>
  <si>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</si>
  <si>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</si>
  <si>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</si>
  <si>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</si>
  <si>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</si>
  <si>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</si>
  <si>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</si>
  <si>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</si>
  <si>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</si>
  <si>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</si>
  <si>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</si>
  <si>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</si>
  <si>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</si>
  <si>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</si>
  <si>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</si>
  <si>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</si>
  <si>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</si>
  <si>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</si>
  <si>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</si>
  <si>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</si>
  <si>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</si>
  <si>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</si>
  <si>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</si>
  <si>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</si>
  <si>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</si>
  <si>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</si>
  <si>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</si>
  <si>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</si>
  <si>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</si>
  <si>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</si>
  <si>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</si>
  <si>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</si>
  <si>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</si>
  <si>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</si>
  <si>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</si>
  <si>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</si>
  <si>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</si>
  <si>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</si>
  <si>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</si>
  <si>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</si>
  <si>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</si>
  <si>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</si>
  <si>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</si>
  <si>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</si>
  <si>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</si>
  <si>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</si>
  <si>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</si>
  <si>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</si>
  <si>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</si>
  <si>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</si>
  <si>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</si>
  <si>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</si>
  <si>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</si>
  <si>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</si>
  <si>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</si>
  <si>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</si>
  <si>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</si>
  <si>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</si>
  <si>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</si>
  <si>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</si>
  <si>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</si>
  <si>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</si>
  <si>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</si>
  <si>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</si>
  <si>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</si>
  <si>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</si>
  <si>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</si>
  <si>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</si>
  <si>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</si>
  <si>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</si>
  <si>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</si>
  <si>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</si>
  <si>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</si>
  <si>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</si>
  <si>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</si>
  <si>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</si>
  <si>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</si>
  <si>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</si>
  <si>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</si>
  <si>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</si>
  <si>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</si>
  <si>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</si>
  <si>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</si>
  <si>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</si>
  <si>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</si>
  <si>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</si>
  <si>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</si>
  <si>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</si>
  <si>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</si>
  <si>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</si>
  <si>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</si>
  <si>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</si>
  <si>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</si>
  <si>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</si>
  <si>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</si>
  <si>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</si>
  <si>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</si>
  <si>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</si>
  <si>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</si>
  <si>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</si>
  <si>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</si>
  <si>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</si>
  <si>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</si>
  <si>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</si>
  <si>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</si>
  <si>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</si>
  <si>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</si>
  <si>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</si>
  <si>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</si>
  <si>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</si>
  <si>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</si>
  <si>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</si>
  <si>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</si>
  <si>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</si>
  <si>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</si>
  <si>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</si>
  <si>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</si>
  <si>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</si>
  <si>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</si>
  <si>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</si>
  <si>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</si>
  <si>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</si>
  <si>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</si>
  <si>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</si>
  <si>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</si>
  <si>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</si>
  <si>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</si>
  <si>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</si>
  <si>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</si>
  <si>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</si>
  <si>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</si>
  <si>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</si>
  <si>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</si>
  <si>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</si>
  <si>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</si>
  <si>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</si>
  <si>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</si>
  <si>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</si>
  <si>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</si>
  <si>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</si>
  <si>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</si>
  <si>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</si>
  <si>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</si>
  <si>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</si>
  <si>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</si>
  <si>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</si>
  <si>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</si>
  <si>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</si>
  <si>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</si>
  <si>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</si>
  <si>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</si>
  <si>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</si>
  <si>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</si>
  <si>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</si>
  <si>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</si>
  <si>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</si>
  <si>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</si>
  <si>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</si>
  <si>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</si>
  <si>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</si>
  <si>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</si>
  <si>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</si>
  <si>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</si>
  <si>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</si>
  <si>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</si>
  <si>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</si>
  <si>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</si>
  <si>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</si>
  <si>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</si>
  <si>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</si>
  <si>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</si>
  <si>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</si>
  <si>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</si>
  <si>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</si>
  <si>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</si>
  <si>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</si>
  <si>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</si>
  <si>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</si>
  <si>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</si>
  <si>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</si>
  <si>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</si>
  <si>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</si>
  <si>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</si>
  <si>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</si>
  <si>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</si>
  <si>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</si>
  <si>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</si>
  <si>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</si>
  <si>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</si>
  <si>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</si>
  <si>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</si>
  <si>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</si>
  <si>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</si>
  <si>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</si>
  <si>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</si>
  <si>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</si>
  <si>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</si>
  <si>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</si>
  <si>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</si>
  <si>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</si>
  <si>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</si>
  <si>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</si>
  <si>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</si>
  <si>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</si>
  <si>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</si>
  <si>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</si>
  <si>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</si>
  <si>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</si>
  <si>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</si>
  <si>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</si>
  <si>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</si>
  <si>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</si>
  <si>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</si>
  <si>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</si>
  <si>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</si>
  <si>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</si>
  <si>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</si>
  <si>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</si>
  <si>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</si>
  <si>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</si>
  <si>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</si>
  <si>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</si>
  <si>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</si>
  <si>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</si>
  <si>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</si>
  <si>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</si>
  <si>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</si>
  <si>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</si>
  <si>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</si>
  <si>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</si>
  <si>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</si>
  <si>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</si>
  <si>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</si>
  <si>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</si>
  <si>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</si>
  <si>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</si>
  <si>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</si>
  <si>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</si>
  <si>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</si>
  <si>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</si>
  <si>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</si>
  <si>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</si>
  <si>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</si>
  <si>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</si>
  <si>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</si>
  <si>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</si>
  <si>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</si>
  <si>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</si>
  <si>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</si>
  <si>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</si>
  <si>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</si>
  <si>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</si>
  <si>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</si>
  <si>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</si>
  <si>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</si>
  <si>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</si>
  <si>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</si>
  <si>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</si>
  <si>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</si>
  <si>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</si>
  <si>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</si>
  <si>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</si>
  <si>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</si>
  <si>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</si>
  <si>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</si>
  <si>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</si>
  <si>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</si>
  <si>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</si>
  <si>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</si>
  <si>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</si>
  <si>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</si>
  <si>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</si>
  <si>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</si>
  <si>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</si>
  <si>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</si>
  <si>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</si>
  <si>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</si>
  <si>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</si>
  <si>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</si>
  <si>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</si>
  <si>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</si>
  <si>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</si>
  <si>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</si>
  <si>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</si>
  <si>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</si>
  <si>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</si>
  <si>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</si>
  <si>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</si>
  <si>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</si>
  <si>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</si>
  <si>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</si>
  <si>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</si>
  <si>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</si>
  <si>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</si>
  <si>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</si>
  <si>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</si>
  <si>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</si>
  <si>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</si>
  <si>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</si>
  <si>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</si>
  <si>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</si>
  <si>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</si>
  <si>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</si>
  <si>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</si>
  <si>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</si>
  <si>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</si>
  <si>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</si>
  <si>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</si>
  <si>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</si>
  <si>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</si>
  <si>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</si>
  <si>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</si>
  <si>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</si>
  <si>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</si>
  <si>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</si>
  <si>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</si>
  <si>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</si>
  <si>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</si>
  <si>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</si>
  <si>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</si>
  <si>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</si>
  <si>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</si>
  <si>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</si>
  <si>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</si>
  <si>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</si>
  <si>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</si>
  <si>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</si>
  <si>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</si>
  <si>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</si>
  <si>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</si>
  <si>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</si>
  <si>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</si>
  <si>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</si>
  <si>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</si>
  <si>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</si>
  <si>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</si>
  <si>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</si>
  <si>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</si>
  <si>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</si>
  <si>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</si>
  <si>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</si>
  <si>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</si>
  <si>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</si>
  <si>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</si>
  <si>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</si>
  <si>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</si>
  <si>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</si>
  <si>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</si>
  <si>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</si>
  <si>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</si>
  <si>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</si>
  <si>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</si>
  <si>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</si>
  <si>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</si>
  <si>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</si>
  <si>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</si>
  <si>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</si>
  <si>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</si>
  <si>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</si>
  <si>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</si>
  <si>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</si>
  <si>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</si>
  <si>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</si>
  <si>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</si>
  <si>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</si>
  <si>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</si>
  <si>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</si>
  <si>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</si>
  <si>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</si>
  <si>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</si>
  <si>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</si>
  <si>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</si>
  <si>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</si>
  <si>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</si>
  <si>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</si>
  <si>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</si>
  <si>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</si>
  <si>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</si>
  <si>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</si>
  <si>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</si>
  <si>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</si>
  <si>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</si>
  <si>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</si>
  <si>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</si>
  <si>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</si>
  <si>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</si>
  <si>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</si>
  <si>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</si>
  <si>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</si>
  <si>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</si>
  <si>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</si>
  <si>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</si>
  <si>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</si>
  <si>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</si>
  <si>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</si>
  <si>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</si>
  <si>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</si>
  <si>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</si>
  <si>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</si>
  <si>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</si>
  <si>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</si>
  <si>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</si>
  <si>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</si>
  <si>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</si>
  <si>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</si>
  <si>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</si>
  <si>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</si>
  <si>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</si>
  <si>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</si>
  <si>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</si>
  <si>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</si>
  <si>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</si>
  <si>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</si>
  <si>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</si>
  <si>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</si>
  <si>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</si>
  <si>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</si>
  <si>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</si>
  <si>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</si>
  <si>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</si>
  <si>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</si>
  <si>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</si>
  <si>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</si>
  <si>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</si>
  <si>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</si>
  <si>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</si>
  <si>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</si>
  <si>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</si>
  <si>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</si>
  <si>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</si>
  <si>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</si>
  <si>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</si>
  <si>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</si>
  <si>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</si>
  <si>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</si>
  <si>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</si>
  <si>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</si>
  <si>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</si>
  <si>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</si>
  <si>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</si>
  <si>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</si>
  <si>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</si>
  <si>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</si>
  <si>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</si>
  <si>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</si>
  <si>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</si>
  <si>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</si>
  <si>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</si>
  <si>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</si>
  <si>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</si>
  <si>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</si>
  <si>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</si>
  <si>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</si>
  <si>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</si>
  <si>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</si>
  <si>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</si>
  <si>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</si>
  <si>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</si>
  <si>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</si>
  <si>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</si>
  <si>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</si>
  <si>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</si>
  <si>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</si>
  <si>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</si>
  <si>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</si>
  <si>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</si>
  <si>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</si>
  <si>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</si>
  <si>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</si>
  <si>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</si>
  <si>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</si>
  <si>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</si>
  <si>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</si>
  <si>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</si>
  <si>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</si>
  <si>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</si>
  <si>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</si>
  <si>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</si>
  <si>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</si>
  <si>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</si>
  <si>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</si>
  <si>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</si>
  <si>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</si>
  <si>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</si>
  <si>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</si>
  <si>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</si>
  <si>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</si>
  <si>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</si>
  <si>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</si>
  <si>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</si>
  <si>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</si>
  <si>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</si>
  <si>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</si>
  <si>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</si>
  <si>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</si>
  <si>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</si>
  <si>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</si>
  <si>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</si>
  <si>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</si>
  <si>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</si>
  <si>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</si>
  <si>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</si>
  <si>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</si>
  <si>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</si>
  <si>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</si>
  <si>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</si>
  <si>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</si>
  <si>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</si>
  <si>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</si>
  <si>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</si>
  <si>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</si>
  <si>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</si>
  <si>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</si>
  <si>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</si>
  <si>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</si>
  <si>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</si>
  <si>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</si>
  <si>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</si>
  <si>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</si>
  <si>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</si>
  <si>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</si>
  <si>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</si>
  <si>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</si>
  <si>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</si>
  <si>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</si>
  <si>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</si>
  <si>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</si>
  <si>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</si>
  <si>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</si>
  <si>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</si>
  <si>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</si>
  <si>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</si>
  <si>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</si>
  <si>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</si>
  <si>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</si>
  <si>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</si>
  <si>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</si>
  <si>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</si>
  <si>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</si>
  <si>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</si>
  <si>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</si>
  <si>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</si>
  <si>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</si>
  <si>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</si>
  <si>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</si>
  <si>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</si>
  <si>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</si>
  <si>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</si>
  <si>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</si>
  <si>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</si>
  <si>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</si>
  <si>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</si>
  <si>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</si>
  <si>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</si>
  <si>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</si>
  <si>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</si>
  <si>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</si>
  <si>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</si>
  <si>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</si>
  <si>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</si>
  <si>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</si>
  <si>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</si>
  <si>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</si>
  <si>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</si>
  <si>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</si>
  <si>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</si>
  <si>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</si>
  <si>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</si>
  <si>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</si>
  <si>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</si>
  <si>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</si>
  <si>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</si>
  <si>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</si>
  <si>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</si>
  <si>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</si>
  <si>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</si>
  <si>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</si>
  <si>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</si>
  <si>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</si>
  <si>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</si>
  <si>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</si>
  <si>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</si>
  <si>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</si>
  <si>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</si>
  <si>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</si>
  <si>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</si>
  <si>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</si>
  <si>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</si>
  <si>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</si>
  <si>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</si>
  <si>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</si>
  <si>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</si>
  <si>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</si>
  <si>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</si>
  <si>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</si>
  <si>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</si>
  <si>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</si>
  <si>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</si>
  <si>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</si>
  <si>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</si>
  <si>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</si>
  <si>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</si>
  <si>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</si>
  <si>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</si>
  <si>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</si>
  <si>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</si>
  <si>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</si>
  <si>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</si>
  <si>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</si>
  <si>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</si>
  <si>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</si>
  <si>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</si>
  <si>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</si>
  <si>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</si>
  <si>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</si>
  <si>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</si>
  <si>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</si>
  <si>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</si>
  <si>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</si>
  <si>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</si>
  <si>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</si>
  <si>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</si>
  <si>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</si>
  <si>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</si>
  <si>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</si>
  <si>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</si>
  <si>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</si>
  <si>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</si>
  <si>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</si>
  <si>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</si>
  <si>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</si>
  <si>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</si>
  <si>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</si>
  <si>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</si>
  <si>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</si>
  <si>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</si>
  <si>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</si>
  <si>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</si>
  <si>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</si>
  <si>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</si>
  <si>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</si>
  <si>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</si>
  <si>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</si>
  <si>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</si>
  <si>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</si>
  <si>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</si>
  <si>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</si>
  <si>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</si>
  <si>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</si>
  <si>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</si>
  <si>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</si>
  <si>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</si>
  <si>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</si>
  <si>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</si>
  <si>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</si>
  <si>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</si>
  <si>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</si>
  <si>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</si>
  <si>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</si>
  <si>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</si>
  <si>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</si>
  <si>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</si>
  <si>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</si>
  <si>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</si>
  <si>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</si>
  <si>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</si>
  <si>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</si>
  <si>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</si>
  <si>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</si>
  <si>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</si>
  <si>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</si>
  <si>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</si>
  <si>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</si>
  <si>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</si>
  <si>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</si>
  <si>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</si>
  <si>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</si>
  <si>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</si>
  <si>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</si>
  <si>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</si>
  <si>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</si>
  <si>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</si>
  <si>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</si>
  <si>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</si>
  <si>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</si>
  <si>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</si>
  <si>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</si>
  <si>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</si>
  <si>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</si>
  <si>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</si>
  <si>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</si>
  <si>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</si>
  <si>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</si>
  <si>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</si>
  <si>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</si>
  <si>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</si>
  <si>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</si>
  <si>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</si>
  <si>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</si>
  <si>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</si>
  <si>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</si>
  <si>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</si>
  <si>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</si>
  <si>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</si>
  <si>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</si>
  <si>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</si>
  <si>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</si>
  <si>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</si>
  <si>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</si>
  <si>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</si>
  <si>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</si>
  <si>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</si>
  <si>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</si>
  <si>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</si>
  <si>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</si>
  <si>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</si>
  <si>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</si>
  <si>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</si>
  <si>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</si>
  <si>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</si>
  <si>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</si>
  <si>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</si>
  <si>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</si>
  <si>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</si>
  <si>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</si>
  <si>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</si>
  <si>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</si>
  <si>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</si>
  <si>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</si>
  <si>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</si>
  <si>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</si>
  <si>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</si>
  <si>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</si>
  <si>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</si>
  <si>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</si>
  <si>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</si>
  <si>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</si>
  <si>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</si>
  <si>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</si>
  <si>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</si>
  <si>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</si>
  <si>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</si>
  <si>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</si>
  <si>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</si>
  <si>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</si>
  <si>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</si>
  <si>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</si>
  <si>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</si>
  <si>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</si>
  <si>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</si>
  <si>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</si>
  <si>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</si>
  <si>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</si>
  <si>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</si>
  <si>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</si>
  <si>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</si>
  <si>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</si>
  <si>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</si>
  <si>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</si>
  <si>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</si>
  <si>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</si>
  <si>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</si>
  <si>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</si>
  <si>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</si>
  <si>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</si>
  <si>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</si>
  <si>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</si>
  <si>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</si>
  <si>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</si>
  <si>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</si>
  <si>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</si>
  <si>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</si>
  <si>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</si>
  <si>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</si>
  <si>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</si>
  <si>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</si>
  <si>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</si>
  <si>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</si>
  <si>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</si>
  <si>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</si>
  <si>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</si>
  <si>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</si>
  <si>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</si>
  <si>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</si>
  <si>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</si>
  <si>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</si>
  <si>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</si>
  <si>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</si>
  <si>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</si>
  <si>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</si>
  <si>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</si>
  <si>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</si>
  <si>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</si>
  <si>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</si>
  <si>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</si>
  <si>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</si>
  <si>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</si>
  <si>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</si>
  <si>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</si>
  <si>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</si>
  <si>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</si>
  <si>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</si>
  <si>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</si>
  <si>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</si>
  <si>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</si>
  <si>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</si>
  <si>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</si>
  <si>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</si>
  <si>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</si>
  <si>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</si>
  <si>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</si>
  <si>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</si>
  <si>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</si>
  <si>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</si>
  <si>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</si>
  <si>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</si>
  <si>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</si>
  <si>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</si>
  <si>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</si>
  <si>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</si>
  <si>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</si>
  <si>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</si>
  <si>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</si>
  <si>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</si>
  <si>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</si>
  <si>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</si>
  <si>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</si>
  <si>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</si>
  <si>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</si>
  <si>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</si>
  <si>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</si>
  <si>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</si>
  <si>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</si>
  <si>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</si>
  <si>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</si>
  <si>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</si>
  <si>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</si>
  <si>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</si>
  <si>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</si>
  <si>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</si>
  <si>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</si>
  <si>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</si>
  <si>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</si>
  <si>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</si>
  <si>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</si>
  <si>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</si>
  <si>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</si>
  <si>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</si>
  <si>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</si>
  <si>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</si>
  <si>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</si>
  <si>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</si>
  <si>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</si>
  <si>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</si>
  <si>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</si>
  <si>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</si>
  <si>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</si>
  <si>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</si>
  <si>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</si>
  <si>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</si>
  <si>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</si>
  <si>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</si>
  <si>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</si>
  <si>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</si>
  <si>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</si>
  <si>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</si>
  <si>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</si>
  <si>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</si>
  <si>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</si>
  <si>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</si>
  <si>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</si>
  <si>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</si>
  <si>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</si>
  <si>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</si>
  <si>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</si>
  <si>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</si>
  <si>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</si>
  <si>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</si>
  <si>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</si>
  <si>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</si>
  <si>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</si>
  <si>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</si>
  <si>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</si>
  <si>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</si>
  <si>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</si>
  <si>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</si>
  <si>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</si>
  <si>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</si>
  <si>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</si>
  <si>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</si>
  <si>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</si>
  <si>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</si>
  <si>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</si>
  <si>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</si>
  <si>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</si>
  <si>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</si>
  <si>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</si>
  <si>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</si>
  <si>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</si>
  <si>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</si>
  <si>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</si>
  <si>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</si>
  <si>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</si>
  <si>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</si>
  <si>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</si>
  <si>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</si>
  <si>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</si>
  <si>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</si>
  <si>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</si>
  <si>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</si>
  <si>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</si>
  <si>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</si>
  <si>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</si>
  <si>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</si>
  <si>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</si>
  <si>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</si>
  <si>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</si>
  <si>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</si>
  <si>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</si>
  <si>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</si>
  <si>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</si>
  <si>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</si>
  <si>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</si>
  <si>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</si>
  <si>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</si>
  <si>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</si>
  <si>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</si>
  <si>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</si>
  <si>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</si>
  <si>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</si>
  <si>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</si>
  <si>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</si>
  <si>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</si>
  <si>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</si>
  <si>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</si>
  <si>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</si>
  <si>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</si>
  <si>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</si>
  <si>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</si>
  <si>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</si>
  <si>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</si>
  <si>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</si>
  <si>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</si>
  <si>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</si>
  <si>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</si>
  <si>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</si>
  <si>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</si>
  <si>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</si>
  <si>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</si>
  <si>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</si>
  <si>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</si>
  <si>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</si>
  <si>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</si>
  <si>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</si>
  <si>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</si>
  <si>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</si>
  <si>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</si>
  <si>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</si>
  <si>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</si>
  <si>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</si>
  <si>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</si>
  <si>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</si>
  <si>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</si>
  <si>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</si>
  <si>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</si>
  <si>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</si>
  <si>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</si>
  <si>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</si>
  <si>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</si>
  <si>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</si>
  <si>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</si>
  <si>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</si>
  <si>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</si>
  <si>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</si>
  <si>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</si>
  <si>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</si>
  <si>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</si>
  <si>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</si>
  <si>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</si>
  <si>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</si>
  <si>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</si>
  <si>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</si>
  <si>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</si>
  <si>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</si>
  <si>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</si>
  <si>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</si>
  <si>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</si>
  <si>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</si>
  <si>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</si>
  <si>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</si>
  <si>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</si>
  <si>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</si>
  <si>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</si>
  <si>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</si>
  <si>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</si>
  <si>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</si>
  <si>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</si>
  <si>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</si>
  <si>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</si>
  <si>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</si>
  <si>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</si>
  <si>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</si>
  <si>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</si>
  <si>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</si>
  <si>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</si>
  <si>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</si>
  <si>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</si>
  <si>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</si>
  <si>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</si>
  <si>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</si>
  <si>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</si>
  <si>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</si>
  <si>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</si>
  <si>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</si>
  <si>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</si>
  <si>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</si>
  <si>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</si>
  <si>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</si>
  <si>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</si>
  <si>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</si>
  <si>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</si>
  <si>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</si>
  <si>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</si>
  <si>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</si>
  <si>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</si>
  <si>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</si>
  <si>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</si>
  <si>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</si>
  <si>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</si>
  <si>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</si>
  <si>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</si>
  <si>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</si>
  <si>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</si>
  <si>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</si>
  <si>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</si>
  <si>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</si>
  <si>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</si>
  <si>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</si>
  <si>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</si>
  <si>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</si>
  <si>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</si>
  <si>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</si>
  <si>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</si>
  <si>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</si>
  <si>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</si>
  <si>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</si>
  <si>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</si>
  <si>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</si>
  <si>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</si>
  <si>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</si>
  <si>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</si>
  <si>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</si>
  <si>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</si>
  <si>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</si>
  <si>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</si>
  <si>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</si>
  <si>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</si>
  <si>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</si>
  <si>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</si>
  <si>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</si>
  <si>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</si>
  <si>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</si>
  <si>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</si>
  <si>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</si>
  <si>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</si>
  <si>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</si>
  <si>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</si>
  <si>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</si>
  <si>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</si>
  <si>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</si>
  <si>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</si>
  <si>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</si>
  <si>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</si>
  <si>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</si>
  <si>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</si>
  <si>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</si>
  <si>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</si>
  <si>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</si>
  <si>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</si>
  <si>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</si>
  <si>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</si>
  <si>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</si>
  <si>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</si>
  <si>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</si>
  <si>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</si>
  <si>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</si>
  <si>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</si>
  <si>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</si>
  <si>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</si>
  <si>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</si>
  <si>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</si>
  <si>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</si>
  <si>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</si>
  <si>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</si>
  <si>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</si>
  <si>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</si>
  <si>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</si>
  <si>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</si>
  <si>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</si>
  <si>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</si>
  <si>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</si>
  <si>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</si>
  <si>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</si>
  <si>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</si>
  <si>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</si>
  <si>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</si>
  <si>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</si>
  <si>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</si>
  <si>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</si>
  <si>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</si>
  <si>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</si>
  <si>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</si>
  <si>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</si>
  <si>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</si>
  <si>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</si>
  <si>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</si>
  <si>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</si>
  <si>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</si>
  <si>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</si>
  <si>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</si>
  <si>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</si>
  <si>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</si>
  <si>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</si>
  <si>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</si>
  <si>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</si>
  <si>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</si>
  <si>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</si>
  <si>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</si>
  <si>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</si>
  <si>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</si>
  <si>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</si>
  <si>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</si>
  <si>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</si>
  <si>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</si>
  <si>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</si>
  <si>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</si>
  <si>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</si>
  <si>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</si>
  <si>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</si>
  <si>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</si>
  <si>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</si>
  <si>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</si>
  <si>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</si>
  <si>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</si>
  <si>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</si>
  <si>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</si>
  <si>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</si>
  <si>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</si>
  <si>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</si>
  <si>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</si>
  <si>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</si>
  <si>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</si>
  <si>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</si>
  <si>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</si>
  <si>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</si>
  <si>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</si>
  <si>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</si>
  <si>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</si>
  <si>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</si>
  <si>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</si>
  <si>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</si>
  <si>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</si>
  <si>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</si>
  <si>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</si>
  <si>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</si>
  <si>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</si>
  <si>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</si>
  <si>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</si>
  <si>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</si>
  <si>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</si>
  <si>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</si>
  <si>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</si>
  <si>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</si>
  <si>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</si>
  <si>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</si>
  <si>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</si>
  <si>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</si>
  <si>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</si>
  <si>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</si>
  <si>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</si>
  <si>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</si>
  <si>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</si>
  <si>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</si>
  <si>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</si>
  <si>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</si>
  <si>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</si>
  <si>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</si>
  <si>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</si>
  <si>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</si>
  <si>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</si>
  <si>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</si>
  <si>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</si>
  <si>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</si>
  <si>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</si>
  <si>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</si>
  <si>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</si>
  <si>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</si>
  <si>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</si>
  <si>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</si>
  <si>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</si>
  <si>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</si>
  <si>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</si>
  <si>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</si>
  <si>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</si>
  <si>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</si>
  <si>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</si>
  <si>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</si>
  <si>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</si>
  <si>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</si>
  <si>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</si>
  <si>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</si>
  <si>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</si>
  <si>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</si>
  <si>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</si>
  <si>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</si>
  <si>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</si>
  <si>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</si>
  <si>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</si>
  <si>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</si>
  <si>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</si>
  <si>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</si>
  <si>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</si>
  <si>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</si>
  <si>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</si>
  <si>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</si>
  <si>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</si>
  <si>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</si>
  <si>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</si>
  <si>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</si>
  <si>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</si>
  <si>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</si>
  <si>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</si>
  <si>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</si>
  <si>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</si>
  <si>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</si>
  <si>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</si>
  <si>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</si>
  <si>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</si>
  <si>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</si>
  <si>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</si>
  <si>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</si>
  <si>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</si>
  <si>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</si>
  <si>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</si>
  <si>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</si>
  <si>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</si>
  <si>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</si>
  <si>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</si>
  <si>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</si>
  <si>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</si>
  <si>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</si>
  <si>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</si>
  <si>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</si>
  <si>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</si>
  <si>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</si>
  <si>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</si>
  <si>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</si>
  <si>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</si>
  <si>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</si>
  <si>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</si>
  <si>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</si>
  <si>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</si>
  <si>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</si>
  <si>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</si>
  <si>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</si>
  <si>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</si>
  <si>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</si>
  <si>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</si>
  <si>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</si>
  <si>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</si>
  <si>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</si>
  <si>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</si>
  <si>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</si>
  <si>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</si>
  <si>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</si>
  <si>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</si>
  <si>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</si>
  <si>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</si>
  <si>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</si>
  <si>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</si>
  <si>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</si>
  <si>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</si>
  <si>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</si>
  <si>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</si>
  <si>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</si>
  <si>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</si>
  <si>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</si>
  <si>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</si>
  <si>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</si>
  <si>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</si>
  <si>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</si>
  <si>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</si>
  <si>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</si>
  <si>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</si>
  <si>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</si>
  <si>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</si>
  <si>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</si>
  <si>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</si>
  <si>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</si>
  <si>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</si>
  <si>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</si>
  <si>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</si>
  <si>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</si>
  <si>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</si>
  <si>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</si>
  <si>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</si>
  <si>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</si>
  <si>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</si>
  <si>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</si>
  <si>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</si>
  <si>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</si>
  <si>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</si>
  <si>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</si>
  <si>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</si>
  <si>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</si>
  <si>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</si>
  <si>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</si>
  <si>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</si>
  <si>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</si>
  <si>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</si>
  <si>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</si>
  <si>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</si>
  <si>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</si>
  <si>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</si>
  <si>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</si>
  <si>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</si>
  <si>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</si>
  <si>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</si>
  <si>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</si>
  <si>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</si>
  <si>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</si>
  <si>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</si>
  <si>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</si>
  <si>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</si>
  <si>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</si>
  <si>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</si>
  <si>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</si>
  <si>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</si>
  <si>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</si>
  <si>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</si>
  <si>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</si>
  <si>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</si>
  <si>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</si>
  <si>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</si>
  <si>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</si>
  <si>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</si>
  <si>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</si>
  <si>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</si>
  <si>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</si>
  <si>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</si>
  <si>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</si>
  <si>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</si>
  <si>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</si>
  <si>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</si>
  <si>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</si>
  <si>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</si>
  <si>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</si>
  <si>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</si>
  <si>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</si>
  <si>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</si>
  <si>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</si>
  <si>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</si>
  <si>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</si>
  <si>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</si>
  <si>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</si>
  <si>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</si>
  <si>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</si>
  <si>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</si>
  <si>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</si>
  <si>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</si>
  <si>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</si>
  <si>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</si>
  <si>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</si>
  <si>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</si>
  <si>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</si>
  <si>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</si>
  <si>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</si>
  <si>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</si>
  <si>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</si>
  <si>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</si>
  <si>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</si>
  <si>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</si>
  <si>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</si>
  <si>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</si>
  <si>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</si>
  <si>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</si>
  <si>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</si>
  <si>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</si>
  <si>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</si>
  <si>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</si>
  <si>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</si>
  <si>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</si>
  <si>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</si>
  <si>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</si>
  <si>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</si>
  <si>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</si>
  <si>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</si>
  <si>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</si>
  <si>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</si>
  <si>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</si>
  <si>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</si>
  <si>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</si>
  <si>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</si>
  <si>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</si>
  <si>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</si>
  <si>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</si>
  <si>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</si>
  <si>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</si>
  <si>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</si>
  <si>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</si>
  <si>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</si>
  <si>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</si>
  <si>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</si>
  <si>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</si>
  <si>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</si>
  <si>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</si>
  <si>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</si>
  <si>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</si>
  <si>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</si>
  <si>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</si>
  <si>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</si>
  <si>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</si>
  <si>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</si>
  <si>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</si>
  <si>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</si>
  <si>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</si>
  <si>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</si>
  <si>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</si>
  <si>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</si>
  <si>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</si>
  <si>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</si>
  <si>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</si>
  <si>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</si>
  <si>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</si>
  <si>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</si>
  <si>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</si>
  <si>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</si>
  <si>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</si>
  <si>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</si>
  <si>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</si>
  <si>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</si>
  <si>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</si>
  <si>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</si>
  <si>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</si>
  <si>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</si>
  <si>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</si>
  <si>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</si>
  <si>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</si>
  <si>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</si>
  <si>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</si>
  <si>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</si>
  <si>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</si>
  <si>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</si>
  <si>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</si>
  <si>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</si>
  <si>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</si>
  <si>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</si>
  <si>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</si>
  <si>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</si>
  <si>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</si>
  <si>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</si>
  <si>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</si>
  <si>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</si>
  <si>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</si>
  <si>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</si>
  <si>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</si>
  <si>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</si>
  <si>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</si>
  <si>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</si>
  <si>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</si>
  <si>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</si>
  <si>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</si>
  <si>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</si>
  <si>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</si>
  <si>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</si>
  <si>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</si>
  <si>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</si>
  <si>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</si>
  <si>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</si>
  <si>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</si>
  <si>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</si>
  <si>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</si>
  <si>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</si>
  <si>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</si>
  <si>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</si>
  <si>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</si>
  <si>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</si>
  <si>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</si>
  <si>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</si>
  <si>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</si>
  <si>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</si>
  <si>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</si>
  <si>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</si>
  <si>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</si>
  <si>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</si>
  <si>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</si>
  <si>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</si>
  <si>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</si>
  <si>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</si>
  <si>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</si>
  <si>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</si>
  <si>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</si>
  <si>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</si>
  <si>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</si>
  <si>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</si>
  <si>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</si>
  <si>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</si>
  <si>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</si>
  <si>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</si>
  <si>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</si>
  <si>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</si>
  <si>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</si>
  <si>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</si>
  <si>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</si>
  <si>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</si>
  <si>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</si>
  <si>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</si>
  <si>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</si>
  <si>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</si>
  <si>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</si>
  <si>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</si>
  <si>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</si>
  <si>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</si>
  <si>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</si>
  <si>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</si>
  <si>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</si>
  <si>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</si>
  <si>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</si>
  <si>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</si>
  <si>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</si>
  <si>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</si>
  <si>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</si>
  <si>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</si>
  <si>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</si>
  <si>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</si>
  <si>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</si>
  <si>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</si>
  <si>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</si>
  <si>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</si>
  <si>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</si>
  <si>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</si>
  <si>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</si>
  <si>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</si>
  <si>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</si>
  <si>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</si>
  <si>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</si>
  <si>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</si>
  <si>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</si>
  <si>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</si>
  <si>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</si>
  <si>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</si>
  <si>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</si>
  <si>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</si>
  <si>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</si>
  <si>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</si>
  <si>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</si>
  <si>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</si>
  <si>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</si>
  <si>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</si>
  <si>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</si>
  <si>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</si>
  <si>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</si>
  <si>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</si>
  <si>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</si>
  <si>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</si>
  <si>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</si>
  <si>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</si>
  <si>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</si>
  <si>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</si>
  <si>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</si>
  <si>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</si>
  <si>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</si>
  <si>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</si>
  <si>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</si>
  <si>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</si>
  <si>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</si>
  <si>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</si>
  <si>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</si>
  <si>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</si>
  <si>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</si>
  <si>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</si>
  <si>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</si>
  <si>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</si>
  <si>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</si>
  <si>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</si>
  <si>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</si>
  <si>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</si>
  <si>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</si>
  <si>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</si>
  <si>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</si>
  <si>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</si>
  <si>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</si>
  <si>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</si>
  <si>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</si>
  <si>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</si>
  <si>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</si>
  <si>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</si>
  <si>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</si>
  <si>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</si>
  <si>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</si>
  <si>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</si>
  <si>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</si>
  <si>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</si>
  <si>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</si>
  <si>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</si>
  <si>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</si>
  <si>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</si>
  <si>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</si>
  <si>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</si>
  <si>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</si>
  <si>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</si>
  <si>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</si>
  <si>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</si>
  <si>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</si>
  <si>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</si>
  <si>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</si>
  <si>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</si>
  <si>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</si>
  <si>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</si>
  <si>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</si>
  <si>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</si>
  <si>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</si>
  <si>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</si>
  <si>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</si>
  <si>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</si>
  <si>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</si>
  <si>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</si>
  <si>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</si>
  <si>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</si>
  <si>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</si>
  <si>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</si>
  <si>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</si>
  <si>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</si>
  <si>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</si>
  <si>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</si>
  <si>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</si>
  <si>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</si>
  <si>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</si>
  <si>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</si>
  <si>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</si>
  <si>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</si>
  <si>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</si>
  <si>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</si>
  <si>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</si>
  <si>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</si>
  <si>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</si>
  <si>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</si>
  <si>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</si>
  <si>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</si>
  <si>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</si>
  <si>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</si>
  <si>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</si>
  <si>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</si>
  <si>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</si>
  <si>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</si>
  <si>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</si>
  <si>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</si>
  <si>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</si>
  <si>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</si>
  <si>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</si>
  <si>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</si>
  <si>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</si>
  <si>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</si>
  <si>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</si>
  <si>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</si>
  <si>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</si>
  <si>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</si>
  <si>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</si>
  <si>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</si>
  <si>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</si>
  <si>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</si>
  <si>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</si>
  <si>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</si>
  <si>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</si>
  <si>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</si>
  <si>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</si>
  <si>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</si>
  <si>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</si>
  <si>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</si>
  <si>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</si>
  <si>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</si>
  <si>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</si>
  <si>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</si>
  <si>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</si>
  <si>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</si>
  <si>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</si>
  <si>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</si>
  <si>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</si>
  <si>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</si>
  <si>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</si>
  <si>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</si>
  <si>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</si>
  <si>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</si>
  <si>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</si>
  <si>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</si>
  <si>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</si>
  <si>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</si>
  <si>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</si>
  <si>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</si>
  <si>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</si>
  <si>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</si>
  <si>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</si>
  <si>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</si>
  <si>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</si>
  <si>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</si>
  <si>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</si>
  <si>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</si>
  <si>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</si>
  <si>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</si>
  <si>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</si>
  <si>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</si>
  <si>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</si>
  <si>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</si>
  <si>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</si>
  <si>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</si>
  <si>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</si>
  <si>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</si>
  <si>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</si>
  <si>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</si>
  <si>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</si>
  <si>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</si>
  <si>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</si>
  <si>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</si>
  <si>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</si>
  <si>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</si>
  <si>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</si>
  <si>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</si>
  <si>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</si>
  <si>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</si>
  <si>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</si>
  <si>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</si>
  <si>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</si>
  <si>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</si>
  <si>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</si>
  <si>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</si>
  <si>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</si>
  <si>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</si>
  <si>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</si>
  <si>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</si>
  <si>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</si>
  <si>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</si>
  <si>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</si>
  <si>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</si>
  <si>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</si>
  <si>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</si>
  <si>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</si>
  <si>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</si>
  <si>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</si>
  <si>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</si>
  <si>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</si>
  <si>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</si>
  <si>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</si>
  <si>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</si>
  <si>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</si>
  <si>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</si>
  <si>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</si>
  <si>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</si>
  <si>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</si>
  <si>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</si>
  <si>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</si>
  <si>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</si>
  <si>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</si>
  <si>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</si>
  <si>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</si>
  <si>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</si>
  <si>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</si>
  <si>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</si>
  <si>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</si>
  <si>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</si>
  <si>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</si>
  <si>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</si>
  <si>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</si>
  <si>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</si>
  <si>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</si>
  <si>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</si>
  <si>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</si>
  <si>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</si>
  <si>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</si>
  <si>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</si>
  <si>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</si>
  <si>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</si>
  <si>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</si>
  <si>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</si>
  <si>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</si>
  <si>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</si>
  <si>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</si>
  <si>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</si>
  <si>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</si>
  <si>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</si>
  <si>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</si>
  <si>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</si>
  <si>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</si>
  <si>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</si>
  <si>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</si>
  <si>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</si>
  <si>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</si>
  <si>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</si>
  <si>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</si>
  <si>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</si>
  <si>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</si>
  <si>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</si>
  <si>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</si>
  <si>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</si>
  <si>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</si>
  <si>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</si>
  <si>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</si>
  <si>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</si>
  <si>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</si>
  <si>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</si>
  <si>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</si>
  <si>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</si>
  <si>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</si>
  <si>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</si>
  <si>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</si>
  <si>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</si>
  <si>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</si>
  <si>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</si>
  <si>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</si>
  <si>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</si>
  <si>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</si>
  <si>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</si>
  <si>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</si>
  <si>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</si>
  <si>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</si>
  <si>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</si>
  <si>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</si>
  <si>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</si>
  <si>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</si>
  <si>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</si>
  <si>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</si>
  <si>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</si>
  <si>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</si>
  <si>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</si>
  <si>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</si>
  <si>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</si>
  <si>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</si>
  <si>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</si>
  <si>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</si>
  <si>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</si>
  <si>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</si>
  <si>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</si>
  <si>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</si>
  <si>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</si>
  <si>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</si>
  <si>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</si>
  <si>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</si>
  <si>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</si>
  <si>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</si>
  <si>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</si>
  <si>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</si>
  <si>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</si>
  <si>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</si>
  <si>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</si>
  <si>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</si>
  <si>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</si>
  <si>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</si>
  <si>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</si>
  <si>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</si>
  <si>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</si>
  <si>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</si>
  <si>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</si>
  <si>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</si>
  <si>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</si>
  <si>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</si>
  <si>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</si>
  <si>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</si>
  <si>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</si>
  <si>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</si>
  <si>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</si>
  <si>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</si>
  <si>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</si>
  <si>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</si>
  <si>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</si>
  <si>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</si>
  <si>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</si>
  <si>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</si>
  <si>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</si>
  <si>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</si>
  <si>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</si>
  <si>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</si>
  <si>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</si>
  <si>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</si>
  <si>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</si>
  <si>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</si>
  <si>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</si>
  <si>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</si>
  <si>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</si>
  <si>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</si>
  <si>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</si>
  <si>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</si>
  <si>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</si>
  <si>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</si>
  <si>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</si>
  <si>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</si>
  <si>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</si>
  <si>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</si>
  <si>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</si>
  <si>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</si>
  <si>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</si>
  <si>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</si>
  <si>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</si>
  <si>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</si>
  <si>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</si>
  <si>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</si>
  <si>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</si>
  <si>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</si>
  <si>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</si>
  <si>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</si>
  <si>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</si>
  <si>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</si>
  <si>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</si>
  <si>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</si>
  <si>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</si>
  <si>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</si>
  <si>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</si>
  <si>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</si>
  <si>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</si>
  <si>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</si>
  <si>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</si>
  <si>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</si>
  <si>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</si>
  <si>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</si>
  <si>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</si>
  <si>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</si>
  <si>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</si>
  <si>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</si>
  <si>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</si>
  <si>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</si>
  <si>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</si>
  <si>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</si>
  <si>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</si>
  <si>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</si>
  <si>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</si>
  <si>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</si>
  <si>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</si>
  <si>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</si>
  <si>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</si>
  <si>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</si>
  <si>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</si>
  <si>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</si>
  <si>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</si>
  <si>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</si>
  <si>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</si>
  <si>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</si>
  <si>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</si>
  <si>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</si>
  <si>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</si>
  <si>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</si>
  <si>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</si>
  <si>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</si>
  <si>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</si>
  <si>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</si>
  <si>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</si>
  <si>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</si>
  <si>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</si>
  <si>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</si>
  <si>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</si>
  <si>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</si>
  <si>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</si>
  <si>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</si>
  <si>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</si>
  <si>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</si>
  <si>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</si>
  <si>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</si>
  <si>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</si>
  <si>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</si>
  <si>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</si>
  <si>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</si>
  <si>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</si>
  <si>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</si>
  <si>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</si>
  <si>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</si>
  <si>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</si>
  <si>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</si>
  <si>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</si>
  <si>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</si>
  <si>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</si>
  <si>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</si>
  <si>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</si>
  <si>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</si>
  <si>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</si>
  <si>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</si>
  <si>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</si>
  <si>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</si>
  <si>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</si>
  <si>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</si>
  <si>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</si>
  <si>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</si>
  <si>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</si>
  <si>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</si>
  <si>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</si>
  <si>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</si>
  <si>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</si>
  <si>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</si>
  <si>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</si>
  <si>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</si>
  <si>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</si>
  <si>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</si>
  <si>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</si>
  <si>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</si>
  <si>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</si>
  <si>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</si>
  <si>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</si>
  <si>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</si>
  <si>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</si>
  <si>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</si>
  <si>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</si>
  <si>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</si>
  <si>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</si>
  <si>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</si>
  <si>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</si>
  <si>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</si>
  <si>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</si>
  <si>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</si>
  <si>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</si>
  <si>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</si>
  <si>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</si>
  <si>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</si>
  <si>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</si>
  <si>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</si>
  <si>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</si>
  <si>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</si>
  <si>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</si>
  <si>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</si>
  <si>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</si>
  <si>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</si>
  <si>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</si>
  <si>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</si>
  <si>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</si>
  <si>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</si>
  <si>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</si>
  <si>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</si>
  <si>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</si>
  <si>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</si>
  <si>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</si>
  <si>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</si>
  <si>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</si>
  <si>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</si>
  <si>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</si>
  <si>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</si>
  <si>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</si>
  <si>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</si>
  <si>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</si>
  <si>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</si>
  <si>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</si>
  <si>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</si>
  <si>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</si>
  <si>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</si>
  <si>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</si>
  <si>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</si>
  <si>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</si>
  <si>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</si>
  <si>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</si>
  <si>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</si>
  <si>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</si>
  <si>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</si>
  <si>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</si>
  <si>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</si>
  <si>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</si>
  <si>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</si>
  <si>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</si>
  <si>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</si>
  <si>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</si>
  <si>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</si>
  <si>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</si>
  <si>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</si>
  <si>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</si>
  <si>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</si>
  <si>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</si>
  <si>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</si>
  <si>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</si>
  <si>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</si>
  <si>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</si>
  <si>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</si>
  <si>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</si>
  <si>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</si>
  <si>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</si>
  <si>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</si>
  <si>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</si>
  <si>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</si>
  <si>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</si>
  <si>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</si>
  <si>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</si>
  <si>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</si>
  <si>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</si>
  <si>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</si>
  <si>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</si>
  <si>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</si>
  <si>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</si>
  <si>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</si>
  <si>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</si>
  <si>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</si>
  <si>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</si>
  <si>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</si>
  <si>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</si>
  <si>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</si>
  <si>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</si>
  <si>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</si>
  <si>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</si>
  <si>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</si>
  <si>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</si>
  <si>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</si>
  <si>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</si>
  <si>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</si>
  <si>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</si>
  <si>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</si>
  <si>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</si>
  <si>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</si>
  <si>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</si>
  <si>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</si>
  <si>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</si>
  <si>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</si>
  <si>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</si>
  <si>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</si>
  <si>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</si>
  <si>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</si>
  <si>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</si>
  <si>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</si>
  <si>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</si>
  <si>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</si>
  <si>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</si>
  <si>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</si>
  <si>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</si>
  <si>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</si>
  <si>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</si>
  <si>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</si>
  <si>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</si>
  <si>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</si>
  <si>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</si>
  <si>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</si>
  <si>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</si>
  <si>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</si>
  <si>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</si>
  <si>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</si>
  <si>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</si>
  <si>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</si>
  <si>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</si>
  <si>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</si>
  <si>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</si>
  <si>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</si>
  <si>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</si>
  <si>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</si>
  <si>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</si>
  <si>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</si>
  <si>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</si>
  <si>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</si>
  <si>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</si>
  <si>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</si>
  <si>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</si>
  <si>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</si>
  <si>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</si>
  <si>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</si>
  <si>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</si>
  <si>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</si>
  <si>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</si>
  <si>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</si>
  <si>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</si>
  <si>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</si>
  <si>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</si>
  <si>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</si>
  <si>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</si>
  <si>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</si>
  <si>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</si>
  <si>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</si>
  <si>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</si>
  <si>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</si>
  <si>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</si>
  <si>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</si>
  <si>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</si>
  <si>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</si>
  <si>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</si>
  <si>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</si>
  <si>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</si>
  <si>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</si>
  <si>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</si>
  <si>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</si>
  <si>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</si>
  <si>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</si>
  <si>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</si>
  <si>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</si>
  <si>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</si>
  <si>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</si>
  <si>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</si>
  <si>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</si>
  <si>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</si>
  <si>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</si>
  <si>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</si>
  <si>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</si>
  <si>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</si>
  <si>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</si>
  <si>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</si>
  <si>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</si>
  <si>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</si>
  <si>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</si>
  <si>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</si>
  <si>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</si>
  <si>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</si>
  <si>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</si>
  <si>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</si>
  <si>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</si>
  <si>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</si>
  <si>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</si>
  <si>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</si>
  <si>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</si>
  <si>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</si>
  <si>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</si>
  <si>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</si>
  <si>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</si>
  <si>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</si>
  <si>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</si>
  <si>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</si>
  <si>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</si>
  <si>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</si>
  <si>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</si>
  <si>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</si>
  <si>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</si>
  <si>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</si>
  <si>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</si>
  <si>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</si>
  <si>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</si>
  <si>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</si>
  <si>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</si>
  <si>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</si>
  <si>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</si>
  <si>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</si>
  <si>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</si>
  <si>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</si>
  <si>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</si>
  <si>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</si>
  <si>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</si>
  <si>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</si>
  <si>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</si>
  <si>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</si>
  <si>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</si>
  <si>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</si>
  <si>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</si>
  <si>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</si>
  <si>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</si>
  <si>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</si>
  <si>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</si>
  <si>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</si>
  <si>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</si>
  <si>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</si>
  <si>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</si>
  <si>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</si>
  <si>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</si>
  <si>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</si>
  <si>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</si>
  <si>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</si>
  <si>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</si>
  <si>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</si>
  <si>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</si>
  <si>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</si>
  <si>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</si>
  <si>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</si>
  <si>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</si>
  <si>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</si>
  <si>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</si>
  <si>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</si>
  <si>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</si>
  <si>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</si>
  <si>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</si>
  <si>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</si>
  <si>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</si>
  <si>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</si>
  <si>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</si>
  <si>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</si>
  <si>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</si>
  <si>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</si>
  <si>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</si>
  <si>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</si>
  <si>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</si>
  <si>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</si>
  <si>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</si>
  <si>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</si>
  <si>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</si>
  <si>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</si>
  <si>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</si>
  <si>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</si>
  <si>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</si>
  <si>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</si>
  <si>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</si>
  <si>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</si>
  <si>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</si>
  <si>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</si>
  <si>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</si>
  <si>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</si>
  <si>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</si>
  <si>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</si>
  <si>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</si>
  <si>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</si>
  <si>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</si>
  <si>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</si>
  <si>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</si>
  <si>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</si>
  <si>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</si>
  <si>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</si>
  <si>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</si>
  <si>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</si>
  <si>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</si>
  <si>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</si>
  <si>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</si>
  <si>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</si>
  <si>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</si>
  <si>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</si>
  <si>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</si>
  <si>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</si>
  <si>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</si>
  <si>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</si>
  <si>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</si>
  <si>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</si>
  <si>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</si>
  <si>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</si>
  <si>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</si>
  <si>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</si>
  <si>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</si>
  <si>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</si>
  <si>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</si>
  <si>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</si>
  <si>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</si>
  <si>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</si>
  <si>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</si>
  <si>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</si>
  <si>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</si>
  <si>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</si>
  <si>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</si>
  <si>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</si>
  <si>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</si>
  <si>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</si>
  <si>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</si>
  <si>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</si>
  <si>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</si>
  <si>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</si>
  <si>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</si>
  <si>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</si>
  <si>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</si>
  <si>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</si>
  <si>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</si>
  <si>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</si>
  <si>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</si>
  <si>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</si>
  <si>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</si>
  <si>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</si>
  <si>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</si>
  <si>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</si>
  <si>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</si>
  <si>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</si>
  <si>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</si>
  <si>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</si>
  <si>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</si>
  <si>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</si>
  <si>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</si>
  <si>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</si>
  <si>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</si>
  <si>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</si>
  <si>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</si>
  <si>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</si>
  <si>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</si>
  <si>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</si>
  <si>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</si>
  <si>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</si>
  <si>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</si>
  <si>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</si>
  <si>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</si>
  <si>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</si>
  <si>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</si>
  <si>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</si>
  <si>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</si>
  <si>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</si>
  <si>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</si>
  <si>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</si>
  <si>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</si>
  <si>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</si>
  <si>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</si>
  <si>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</si>
  <si>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</si>
  <si>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</si>
  <si>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</si>
  <si>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</si>
  <si>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</si>
  <si>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</si>
  <si>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</si>
  <si>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</si>
  <si>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</si>
  <si>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</si>
  <si>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</si>
  <si>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</si>
  <si>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</si>
  <si>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</si>
  <si>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</si>
  <si>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</si>
  <si>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</si>
  <si>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</si>
  <si>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</si>
  <si>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</si>
  <si>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</si>
  <si>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</si>
  <si>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</si>
  <si>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</si>
  <si>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</si>
  <si>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</si>
  <si>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</si>
  <si>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</si>
  <si>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</si>
  <si>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</si>
  <si>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</si>
  <si>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</si>
  <si>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</si>
  <si>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</si>
  <si>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</si>
  <si>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</si>
  <si>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</si>
  <si>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</si>
  <si>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</si>
  <si>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</si>
  <si>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</si>
  <si>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</si>
  <si>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</si>
  <si>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</si>
  <si>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</si>
  <si>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</si>
  <si>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</si>
  <si>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</si>
  <si>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</si>
  <si>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</si>
  <si>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</si>
  <si>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</si>
  <si>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</si>
  <si>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</si>
  <si>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</si>
  <si>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</si>
  <si>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</si>
  <si>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</si>
  <si>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</si>
  <si>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</si>
  <si>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</si>
  <si>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</si>
  <si>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</si>
  <si>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</si>
  <si>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</si>
  <si>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</si>
  <si>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</si>
  <si>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</si>
  <si>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</si>
  <si>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</si>
  <si>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</si>
  <si>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</si>
  <si>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</si>
  <si>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</si>
  <si>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</si>
  <si>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</si>
  <si>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</si>
  <si>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</si>
  <si>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</si>
  <si>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</si>
  <si>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</si>
  <si>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</si>
  <si>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</si>
  <si>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</si>
  <si>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</si>
  <si>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</si>
  <si>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</si>
  <si>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</si>
  <si>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</si>
  <si>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</si>
  <si>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</si>
  <si>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</si>
  <si>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</si>
  <si>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</si>
  <si>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</si>
  <si>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</si>
  <si>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</si>
  <si>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</si>
  <si>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</si>
  <si>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</si>
  <si>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</si>
  <si>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</si>
  <si>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</si>
  <si>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</si>
  <si>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</si>
  <si>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</si>
  <si>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</si>
  <si>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</si>
  <si>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</si>
  <si>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</si>
  <si>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</si>
  <si>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</si>
  <si>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</si>
  <si>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</si>
  <si>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</si>
  <si>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</si>
  <si>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</si>
  <si>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</si>
  <si>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</si>
  <si>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</si>
  <si>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</si>
  <si>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</si>
  <si>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</si>
  <si>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</si>
  <si>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</si>
  <si>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</si>
  <si>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</si>
  <si>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</si>
  <si>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</si>
  <si>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</si>
  <si>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</si>
  <si>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</si>
  <si>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</si>
  <si>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</si>
  <si>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</si>
  <si>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</si>
  <si>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</si>
  <si>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</si>
  <si>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</si>
  <si>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</si>
  <si>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</si>
  <si>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</si>
  <si>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</si>
  <si>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</si>
  <si>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</si>
  <si>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</si>
  <si>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</si>
  <si>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</si>
  <si>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</si>
  <si>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</si>
  <si>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</si>
  <si>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</si>
  <si>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</si>
  <si>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</si>
  <si>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</si>
  <si>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</si>
  <si>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</si>
  <si>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</si>
  <si>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</si>
  <si>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</si>
  <si>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</si>
  <si>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</si>
  <si>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</si>
  <si>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</si>
  <si>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</si>
  <si>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</si>
  <si>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</si>
  <si>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</si>
  <si>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</si>
  <si>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</si>
  <si>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</si>
  <si>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</si>
  <si>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</si>
  <si>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</si>
  <si>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</si>
  <si>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</si>
  <si>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</si>
  <si>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</si>
  <si>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</si>
  <si>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</si>
  <si>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</si>
  <si>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</si>
  <si>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</si>
  <si>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</si>
  <si>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</si>
  <si>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</si>
  <si>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</si>
  <si>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</si>
  <si>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</si>
  <si>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</si>
  <si>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</si>
  <si>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</si>
  <si>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</si>
  <si>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</si>
  <si>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</si>
  <si>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</si>
  <si>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</si>
  <si>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</si>
  <si>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</si>
  <si>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</si>
  <si>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</si>
  <si>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</si>
  <si>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</si>
  <si>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</si>
  <si>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</si>
  <si>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</si>
  <si>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</si>
  <si>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</si>
  <si>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</si>
  <si>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</si>
  <si>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</si>
  <si>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</si>
  <si>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</si>
  <si>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</si>
  <si>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</si>
  <si>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</si>
  <si>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</si>
  <si>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</si>
  <si>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</si>
  <si>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</si>
  <si>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</si>
  <si>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</si>
  <si>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</si>
  <si>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</si>
  <si>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</si>
  <si>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</si>
  <si>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</si>
  <si>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</si>
  <si>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</si>
  <si>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</si>
  <si>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</si>
  <si>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</si>
  <si>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</si>
  <si>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</si>
  <si>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</si>
  <si>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</si>
  <si>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</si>
  <si>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</si>
  <si>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</si>
  <si>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</si>
  <si>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</si>
  <si>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</si>
  <si>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</si>
  <si>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</si>
  <si>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</si>
  <si>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</si>
  <si>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</si>
  <si>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</si>
  <si>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</si>
  <si>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</si>
  <si>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</si>
  <si>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</si>
  <si>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</si>
  <si>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</si>
  <si>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</si>
  <si>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</si>
  <si>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</si>
  <si>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</si>
  <si>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</si>
  <si>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</si>
  <si>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</si>
  <si>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</si>
  <si>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</si>
  <si>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</si>
  <si>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</si>
  <si>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</si>
  <si>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</si>
  <si>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</si>
  <si>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</si>
  <si>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</si>
  <si>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</si>
  <si>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</si>
  <si>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</si>
  <si>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</si>
  <si>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</si>
  <si>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</si>
  <si>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</si>
  <si>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</si>
  <si>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</si>
  <si>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</si>
  <si>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</si>
  <si>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</si>
  <si>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</si>
  <si>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</si>
  <si>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</si>
  <si>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</si>
  <si>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</si>
  <si>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</si>
  <si>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</si>
  <si>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</si>
  <si>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</si>
  <si>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</si>
  <si>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</si>
  <si>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</si>
  <si>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</si>
  <si>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</si>
  <si>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</si>
  <si>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</si>
  <si>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</si>
  <si>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</si>
  <si>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</si>
  <si>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</si>
  <si>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</si>
  <si>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</si>
  <si>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</si>
  <si>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</si>
  <si>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</si>
  <si>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</si>
  <si>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</si>
  <si>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</si>
  <si>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</si>
  <si>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</si>
  <si>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</si>
  <si>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</si>
  <si>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</si>
  <si>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</si>
  <si>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</si>
  <si>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</si>
  <si>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</si>
  <si>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</si>
  <si>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</si>
  <si>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</si>
  <si>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</si>
  <si>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</si>
  <si>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</si>
  <si>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</si>
  <si>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</si>
  <si>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</si>
  <si>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</si>
  <si>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</si>
  <si>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</si>
  <si>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</si>
  <si>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</si>
  <si>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</si>
  <si>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</si>
  <si>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</si>
  <si>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</si>
  <si>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</si>
  <si>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</si>
  <si>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</si>
  <si>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</si>
  <si>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</si>
  <si>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</si>
  <si>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</si>
  <si>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</si>
  <si>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</si>
  <si>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</si>
  <si>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</si>
  <si>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</si>
  <si>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</si>
  <si>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</si>
  <si>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</si>
  <si>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</si>
  <si>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</si>
  <si>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</si>
  <si>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</si>
  <si>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</si>
  <si>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</si>
  <si>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</si>
  <si>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</si>
  <si>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</si>
  <si>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</si>
  <si>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</si>
  <si>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</si>
  <si>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</si>
  <si>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</si>
  <si>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</si>
  <si>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</si>
  <si>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</si>
  <si>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</si>
  <si>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</si>
  <si>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</si>
  <si>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</si>
  <si>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</si>
  <si>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</si>
  <si>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</si>
  <si>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</si>
  <si>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</si>
  <si>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</si>
  <si>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</si>
  <si>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</si>
  <si>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</si>
  <si>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</si>
  <si>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</si>
  <si>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</si>
  <si>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</si>
  <si>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</si>
  <si>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</si>
  <si>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</si>
  <si>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</si>
  <si>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</si>
  <si>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</si>
  <si>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</si>
  <si>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</si>
  <si>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</si>
  <si>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</si>
  <si>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</si>
  <si>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</si>
  <si>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</si>
  <si>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</si>
  <si>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</si>
  <si>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</si>
  <si>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</si>
  <si>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</si>
  <si>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</si>
  <si>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</si>
  <si>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</si>
  <si>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</si>
  <si>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</si>
  <si>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</si>
  <si>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</si>
  <si>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</si>
  <si>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</si>
  <si>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</si>
  <si>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</si>
  <si>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</si>
  <si>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</si>
  <si>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</si>
  <si>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</si>
  <si>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</si>
  <si>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</si>
  <si>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</si>
  <si>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</si>
  <si>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</si>
  <si>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</si>
  <si>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</si>
  <si>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</si>
  <si>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</si>
  <si>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</si>
  <si>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</si>
  <si>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</si>
  <si>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</si>
  <si>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</si>
  <si>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</si>
  <si>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</si>
  <si>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</si>
  <si>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</si>
  <si>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</si>
  <si>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</si>
  <si>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</si>
  <si>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</si>
  <si>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</si>
  <si>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</si>
  <si>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</si>
  <si>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</si>
  <si>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</si>
  <si>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</si>
  <si>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</si>
  <si>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</si>
  <si>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</si>
  <si>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</si>
  <si>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</si>
  <si>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</si>
  <si>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</si>
  <si>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</si>
  <si>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</si>
  <si>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</si>
  <si>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</si>
  <si>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</si>
  <si>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</si>
  <si>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</si>
  <si>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</si>
  <si>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</si>
  <si>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</si>
  <si>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</si>
  <si>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</si>
  <si>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</si>
  <si>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</si>
  <si>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</si>
  <si>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</si>
  <si>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</si>
  <si>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</si>
  <si>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</si>
  <si>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</si>
  <si>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</si>
  <si>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</si>
  <si>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</si>
  <si>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</si>
  <si>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</si>
  <si>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</si>
  <si>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</si>
  <si>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</si>
  <si>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</si>
  <si>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</si>
  <si>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</si>
  <si>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</si>
  <si>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</si>
  <si>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</si>
  <si>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</si>
  <si>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</si>
  <si>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</si>
  <si>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</si>
  <si>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</si>
  <si>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</si>
  <si>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</si>
  <si>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</si>
  <si>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</si>
  <si>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</si>
  <si>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</si>
  <si>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</si>
  <si>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</si>
  <si>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</si>
  <si>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</si>
  <si>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</si>
  <si>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</si>
  <si>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</si>
  <si>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</si>
  <si>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</si>
  <si>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</si>
  <si>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</si>
  <si>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</si>
  <si>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</si>
  <si>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</si>
  <si>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</si>
  <si>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</si>
  <si>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</si>
  <si>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</si>
  <si>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</si>
  <si>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</si>
  <si>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</si>
  <si>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</si>
  <si>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</si>
  <si>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</si>
  <si>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</si>
  <si>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</si>
  <si>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</si>
  <si>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</si>
  <si>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</si>
  <si>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</si>
  <si>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</si>
  <si>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</si>
  <si>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</si>
  <si>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</si>
  <si>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</si>
  <si>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</si>
  <si>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</si>
  <si>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</si>
  <si>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</si>
  <si>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</si>
  <si>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</si>
  <si>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</si>
  <si>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</si>
  <si>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</si>
  <si>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</si>
  <si>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</si>
  <si>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</si>
  <si>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</si>
  <si>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</si>
  <si>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</si>
  <si>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</si>
  <si>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</si>
  <si>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</si>
  <si>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</si>
  <si>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</si>
  <si>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</si>
  <si>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</si>
  <si>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</si>
  <si>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</si>
  <si>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</si>
  <si>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</si>
  <si>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</si>
  <si>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</si>
  <si>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</si>
  <si>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</si>
  <si>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</si>
  <si>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</si>
  <si>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</si>
  <si>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</si>
  <si>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</si>
  <si>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</si>
  <si>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</si>
  <si>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</si>
  <si>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</si>
  <si>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</si>
  <si>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</si>
  <si>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</si>
  <si>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</si>
  <si>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</si>
  <si>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</si>
  <si>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</si>
  <si>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</si>
  <si>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</si>
  <si>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</si>
  <si>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</si>
  <si>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</si>
  <si>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</si>
  <si>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</si>
  <si>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</si>
  <si>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</si>
  <si>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</si>
  <si>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</si>
  <si>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</si>
  <si>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</si>
  <si>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</si>
  <si>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</si>
  <si>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</si>
  <si>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</si>
  <si>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</si>
  <si>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</si>
  <si>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</si>
  <si>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</si>
  <si>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</si>
  <si>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</si>
  <si>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</si>
  <si>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</si>
  <si>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</si>
  <si>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</si>
  <si>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</si>
  <si>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</si>
  <si>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</si>
  <si>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</si>
  <si>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</si>
  <si>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</si>
  <si>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</si>
  <si>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</si>
  <si>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</si>
  <si>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</si>
  <si>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</si>
  <si>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</si>
  <si>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</si>
  <si>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</si>
  <si>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</si>
  <si>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</si>
  <si>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</si>
  <si>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</si>
  <si>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</si>
  <si>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</si>
  <si>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</si>
  <si>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</si>
  <si>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</si>
  <si>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</si>
  <si>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</si>
  <si>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</si>
  <si>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</si>
  <si>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</si>
  <si>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</si>
  <si>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</si>
  <si>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</si>
  <si>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</si>
  <si>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</si>
  <si>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</si>
  <si>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</si>
  <si>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</si>
  <si>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</si>
  <si>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</si>
  <si>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</si>
  <si>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</si>
  <si>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</si>
  <si>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</si>
  <si>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</si>
  <si>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</si>
  <si>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</si>
  <si>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</si>
  <si>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</si>
  <si>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</si>
  <si>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</si>
  <si>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</si>
  <si>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</si>
  <si>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</si>
  <si>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</si>
  <si>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</si>
  <si>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</si>
  <si>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</si>
  <si>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</si>
  <si>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</si>
  <si>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</si>
  <si>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</si>
  <si>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</si>
  <si>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</si>
  <si>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</si>
  <si>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</si>
  <si>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</si>
  <si>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</si>
  <si>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</si>
  <si>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</si>
  <si>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</si>
  <si>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</si>
  <si>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</si>
  <si>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</si>
  <si>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</si>
  <si>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</si>
  <si>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</si>
  <si>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</si>
  <si>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</si>
  <si>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</si>
  <si>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</si>
  <si>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</si>
  <si>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</si>
  <si>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</si>
  <si>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</si>
  <si>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</si>
  <si>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</si>
  <si>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</si>
  <si>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</si>
  <si>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</si>
  <si>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</si>
  <si>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</si>
  <si>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</si>
  <si>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</si>
  <si>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</si>
  <si>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</si>
  <si>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</si>
  <si>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</si>
  <si>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</si>
  <si>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</si>
  <si>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</si>
  <si>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</si>
  <si>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</si>
  <si>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</si>
  <si>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</si>
  <si>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</si>
  <si>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</si>
  <si>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</si>
  <si>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</si>
  <si>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</si>
  <si>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</si>
  <si>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</si>
  <si>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</si>
  <si>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</si>
  <si>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</si>
  <si>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</si>
  <si>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</si>
  <si>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</si>
  <si>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</si>
  <si>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</si>
  <si>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</si>
  <si>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</si>
  <si>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</si>
  <si>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</si>
  <si>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</si>
  <si>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</si>
  <si>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</si>
  <si>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</si>
  <si>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</si>
  <si>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</si>
  <si>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</si>
  <si>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</si>
  <si>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</si>
  <si>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</si>
  <si>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</si>
  <si>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</si>
  <si>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</si>
  <si>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</si>
  <si>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</si>
  <si>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</si>
  <si>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</si>
  <si>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</si>
  <si>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</si>
  <si>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</si>
  <si>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</si>
  <si>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</si>
  <si>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</si>
  <si>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</si>
  <si>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</si>
  <si>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</si>
  <si>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</si>
  <si>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</si>
  <si>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</si>
  <si>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</si>
  <si>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</si>
  <si>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</si>
  <si>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</si>
  <si>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</si>
  <si>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</si>
  <si>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</si>
  <si>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</si>
  <si>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</si>
  <si>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</si>
  <si>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</si>
  <si>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</si>
  <si>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</si>
  <si>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</si>
  <si>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</si>
  <si>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</si>
  <si>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</si>
  <si>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</si>
  <si>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</si>
  <si>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</si>
  <si>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</si>
  <si>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</si>
  <si>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</si>
  <si>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</si>
  <si>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</si>
  <si>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</si>
  <si>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</si>
  <si>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</si>
  <si>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</si>
  <si>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</si>
  <si>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</si>
  <si>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</si>
  <si>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</si>
  <si>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</si>
  <si>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</si>
  <si>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</si>
  <si>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</si>
  <si>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</si>
  <si>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</si>
  <si>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</si>
  <si>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</si>
  <si>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</si>
  <si>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</si>
  <si>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</si>
  <si>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</si>
  <si>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</si>
  <si>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</si>
  <si>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</si>
  <si>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</si>
  <si>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</si>
  <si>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</si>
  <si>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</si>
  <si>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</si>
  <si>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</si>
  <si>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</si>
  <si>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</si>
  <si>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</si>
  <si>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</si>
  <si>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</si>
  <si>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</si>
  <si>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</si>
  <si>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</si>
  <si>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</si>
  <si>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</si>
  <si>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</si>
  <si>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</si>
  <si>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</si>
  <si>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</si>
  <si>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</si>
  <si>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</si>
  <si>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</si>
  <si>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</si>
  <si>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</si>
  <si>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</si>
  <si>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</si>
  <si>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</si>
  <si>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</si>
  <si>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</si>
  <si>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</si>
  <si>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</si>
  <si>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</si>
  <si>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</si>
  <si>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</si>
  <si>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</si>
  <si>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</si>
  <si>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</si>
  <si>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</si>
  <si>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</si>
  <si>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</si>
  <si>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</si>
  <si>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</si>
  <si>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</si>
  <si>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</si>
  <si>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</si>
  <si>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</si>
  <si>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</si>
  <si>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</si>
  <si>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</si>
  <si>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</si>
  <si>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</si>
  <si>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</si>
  <si>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</si>
  <si>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</si>
  <si>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</si>
  <si>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</si>
  <si>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</si>
  <si>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</si>
  <si>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</si>
  <si>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</si>
  <si>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</si>
  <si>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</si>
  <si>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</si>
  <si>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</si>
  <si>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</si>
  <si>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</si>
  <si>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</si>
  <si>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</si>
  <si>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</si>
  <si>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</si>
  <si>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</si>
  <si>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</si>
  <si>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</si>
  <si>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</si>
  <si>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</si>
  <si>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</si>
  <si>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</si>
  <si>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</si>
  <si>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</si>
  <si>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</si>
  <si>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</si>
  <si>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</si>
  <si>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</si>
  <si>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</si>
  <si>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</si>
  <si>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</si>
  <si>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</si>
  <si>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</si>
  <si>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</si>
  <si>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</si>
  <si>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</si>
  <si>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</si>
  <si>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</si>
  <si>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</si>
  <si>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</si>
  <si>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</si>
  <si>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</si>
  <si>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</si>
  <si>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</si>
  <si>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</si>
  <si>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</si>
  <si>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</si>
  <si>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</si>
  <si>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</si>
  <si>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</si>
  <si>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</si>
  <si>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</si>
  <si>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</si>
  <si>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</si>
  <si>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</si>
  <si>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</si>
  <si>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</si>
  <si>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</si>
  <si>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</si>
  <si>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</si>
  <si>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</si>
  <si>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</si>
  <si>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</si>
  <si>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</si>
  <si>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</si>
  <si>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</si>
  <si>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</si>
  <si>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</si>
  <si>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</si>
  <si>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</si>
  <si>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</si>
  <si>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</si>
  <si>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</si>
  <si>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</si>
  <si>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</si>
  <si>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</si>
  <si>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</si>
  <si>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</si>
  <si>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</si>
  <si>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</si>
  <si>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</si>
  <si>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</si>
  <si>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</si>
  <si>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</si>
  <si>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</si>
  <si>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</si>
  <si>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</si>
  <si>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</si>
  <si>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</si>
  <si>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</si>
  <si>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</si>
  <si>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</si>
  <si>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</si>
  <si>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</si>
  <si>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</si>
  <si>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</si>
  <si>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</si>
  <si>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</si>
  <si>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</si>
  <si>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</si>
  <si>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</si>
  <si>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</si>
  <si>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</si>
  <si>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</si>
  <si>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</si>
  <si>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</si>
  <si>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</si>
  <si>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</si>
  <si>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</si>
  <si>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</si>
  <si>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</si>
  <si>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</si>
  <si>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</si>
  <si>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</si>
  <si>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</si>
  <si>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</si>
  <si>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</si>
  <si>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</si>
  <si>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</si>
  <si>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</si>
  <si>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</si>
  <si>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</si>
  <si>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</si>
  <si>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</si>
  <si>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</si>
  <si>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</si>
  <si>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</si>
  <si>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</si>
  <si>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</si>
  <si>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</si>
  <si>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</si>
  <si>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</si>
  <si>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</si>
  <si>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</si>
  <si>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</si>
  <si>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</si>
  <si>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</si>
  <si>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</si>
  <si>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</si>
  <si>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</si>
  <si>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</si>
  <si>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</si>
  <si>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</si>
  <si>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</si>
  <si>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</si>
  <si>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</si>
  <si>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</si>
  <si>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</si>
  <si>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</si>
  <si>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</si>
  <si>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</si>
  <si>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</si>
  <si>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</si>
  <si>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</si>
  <si>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</si>
  <si>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</si>
  <si>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</si>
  <si>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</si>
  <si>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</si>
  <si>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</si>
  <si>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</si>
  <si>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</si>
  <si>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</si>
  <si>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</si>
  <si>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</si>
  <si>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</si>
  <si>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</si>
  <si>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</si>
  <si>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</si>
  <si>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</si>
  <si>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</si>
  <si>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</si>
  <si>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</si>
  <si>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</si>
  <si>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</si>
  <si>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</si>
  <si>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</si>
  <si>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</si>
  <si>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</si>
  <si>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</si>
  <si>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</si>
  <si>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</si>
  <si>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</si>
  <si>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</si>
  <si>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</si>
  <si>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</si>
  <si>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</si>
  <si>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</si>
  <si>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</si>
  <si>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</si>
  <si>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</si>
  <si>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</si>
  <si>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</si>
  <si>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</si>
  <si>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</si>
  <si>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</si>
  <si>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</si>
  <si>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</si>
  <si>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</si>
  <si>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</si>
  <si>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</si>
  <si>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</si>
  <si>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</si>
  <si>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</si>
  <si>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</si>
  <si>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</si>
  <si>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</si>
  <si>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</si>
  <si>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</si>
  <si>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</si>
  <si>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</si>
  <si>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</si>
  <si>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</si>
  <si>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</si>
  <si>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</si>
  <si>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</si>
  <si>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</si>
  <si>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</si>
  <si>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</si>
  <si>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</si>
  <si>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</si>
  <si>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</si>
  <si>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</si>
  <si>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</si>
  <si>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</si>
  <si>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</si>
  <si>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</si>
  <si>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</si>
  <si>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</si>
  <si>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</si>
  <si>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</si>
  <si>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</si>
  <si>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</si>
  <si>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</si>
  <si>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</si>
  <si>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</si>
  <si>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</si>
  <si>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</si>
  <si>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</si>
  <si>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</si>
  <si>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</si>
  <si>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</si>
  <si>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</si>
  <si>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</si>
  <si>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</si>
  <si>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</si>
  <si>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</si>
  <si>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</si>
  <si>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</si>
  <si>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</si>
  <si>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</si>
  <si>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</si>
  <si>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</si>
  <si>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</si>
  <si>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</si>
  <si>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</si>
  <si>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</si>
  <si>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</si>
  <si>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</si>
  <si>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</si>
  <si>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</si>
  <si>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</si>
  <si>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</si>
  <si>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</si>
  <si>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</si>
  <si>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</si>
  <si>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</si>
  <si>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</si>
  <si>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</si>
  <si>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</si>
  <si>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</si>
  <si>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</si>
  <si>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</si>
  <si>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</si>
  <si>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</si>
  <si>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</si>
  <si>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</si>
  <si>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</si>
  <si>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</si>
  <si>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</si>
  <si>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</si>
  <si>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</si>
  <si>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</si>
  <si>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</si>
  <si>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</si>
  <si>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</si>
  <si>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</si>
  <si>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</si>
  <si>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</si>
  <si>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</si>
  <si>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</si>
  <si>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</si>
  <si>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</si>
  <si>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</si>
  <si>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</si>
  <si>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</si>
  <si>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</si>
  <si>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</si>
  <si>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</si>
  <si>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</si>
  <si>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</si>
  <si>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</si>
  <si>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</si>
  <si>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</si>
  <si>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</si>
  <si>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</si>
  <si>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</si>
  <si>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</si>
  <si>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</si>
  <si>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</si>
  <si>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</si>
  <si>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</si>
  <si>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</si>
  <si>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</si>
  <si>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</si>
  <si>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</si>
  <si>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</si>
  <si>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</si>
  <si>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</si>
  <si>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</si>
  <si>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</si>
  <si>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</si>
  <si>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</si>
  <si>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</si>
  <si>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</si>
  <si>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</si>
  <si>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</si>
  <si>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</si>
  <si>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</si>
  <si>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</si>
  <si>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</si>
  <si>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</si>
  <si>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</si>
  <si>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</si>
  <si>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</si>
  <si>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</si>
  <si>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</si>
  <si>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</si>
  <si>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</si>
  <si>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</si>
  <si>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</si>
  <si>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</si>
  <si>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</si>
  <si>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</si>
  <si>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</si>
  <si>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</si>
  <si>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</si>
  <si>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</si>
  <si>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</si>
  <si>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</si>
  <si>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</si>
  <si>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</si>
  <si>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</si>
  <si>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</si>
  <si>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</si>
  <si>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</si>
  <si>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</si>
  <si>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</si>
  <si>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</si>
  <si>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</si>
  <si>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</si>
  <si>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</si>
  <si>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</si>
  <si>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</si>
  <si>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</si>
  <si>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</si>
  <si>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</si>
  <si>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</si>
  <si>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</si>
  <si>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</si>
  <si>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</si>
  <si>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</si>
  <si>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</si>
  <si>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</si>
  <si>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</si>
  <si>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</si>
  <si>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</si>
  <si>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</si>
  <si>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</si>
  <si>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</si>
  <si>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</si>
  <si>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</si>
  <si>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</si>
  <si>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</si>
  <si>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</si>
  <si>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</si>
  <si>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</si>
  <si>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</si>
  <si>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</si>
  <si>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</si>
  <si>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</si>
  <si>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</si>
  <si>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</si>
  <si>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</si>
  <si>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</si>
  <si>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</si>
  <si>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</si>
  <si>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</si>
  <si>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</si>
  <si>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</si>
  <si>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</si>
  <si>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</si>
  <si>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</si>
  <si>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</si>
  <si>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</si>
  <si>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</si>
  <si>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</si>
  <si>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</si>
  <si>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</si>
  <si>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</si>
  <si>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</si>
  <si>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</si>
  <si>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</si>
  <si>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</si>
  <si>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</si>
  <si>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</si>
  <si>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</si>
  <si>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</si>
  <si>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</si>
  <si>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</si>
  <si>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</si>
  <si>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</si>
  <si>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</si>
  <si>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</si>
  <si>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</si>
  <si>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</si>
  <si>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</si>
  <si>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</si>
  <si>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</si>
  <si>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</si>
  <si>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</si>
  <si>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</si>
  <si>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</si>
  <si>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</si>
  <si>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</si>
  <si>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</si>
  <si>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</si>
  <si>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</si>
  <si>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</si>
  <si>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</si>
  <si>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</si>
  <si>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</si>
  <si>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</si>
  <si>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</si>
  <si>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</si>
  <si>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</si>
  <si>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</si>
  <si>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</si>
  <si>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</si>
  <si>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</si>
  <si>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</si>
  <si>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</si>
  <si>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</si>
  <si>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</si>
  <si>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</si>
  <si>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</si>
  <si>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</si>
  <si>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</si>
  <si>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</si>
  <si>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</si>
  <si>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</si>
  <si>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</si>
  <si>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</si>
  <si>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</si>
  <si>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</si>
  <si>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</si>
  <si>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</si>
  <si>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</si>
  <si>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</si>
  <si>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</si>
  <si>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</si>
  <si>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</si>
  <si>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</si>
  <si>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</si>
  <si>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</si>
  <si>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</si>
  <si>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</si>
  <si>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</si>
  <si>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</si>
  <si>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</si>
  <si>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</si>
  <si>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</si>
  <si>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</si>
  <si>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</si>
  <si>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</si>
  <si>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</si>
  <si>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</si>
  <si>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</si>
  <si>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</si>
  <si>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</si>
  <si>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</si>
  <si>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</si>
  <si>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</si>
  <si>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</si>
  <si>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</si>
  <si>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</si>
  <si>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</si>
  <si>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</si>
  <si>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</si>
  <si>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</si>
  <si>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</si>
  <si>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</si>
  <si>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</si>
  <si>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</si>
  <si>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</si>
  <si>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</si>
  <si>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</si>
  <si>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</si>
  <si>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</si>
  <si>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</si>
  <si>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</si>
  <si>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</si>
  <si>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</si>
  <si>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</si>
  <si>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</si>
  <si>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</si>
  <si>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</si>
  <si>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</si>
  <si>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</si>
  <si>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</si>
  <si>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</si>
  <si>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</si>
  <si>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</si>
  <si>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</si>
  <si>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</si>
  <si>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</si>
  <si>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</si>
  <si>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</si>
  <si>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</si>
  <si>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</si>
  <si>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</si>
  <si>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</si>
  <si>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</si>
  <si>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</si>
  <si>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</si>
  <si>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</si>
  <si>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</si>
  <si>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</si>
  <si>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</si>
  <si>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</si>
  <si>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</si>
  <si>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</si>
  <si>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</si>
  <si>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</si>
  <si>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</si>
  <si>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</si>
  <si>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</si>
  <si>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</si>
  <si>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</si>
  <si>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</si>
  <si>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</si>
  <si>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</si>
  <si>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</si>
  <si>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</si>
  <si>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</si>
  <si>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</si>
  <si>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</si>
  <si>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</si>
  <si>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</si>
  <si>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</si>
  <si>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</si>
  <si>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</si>
  <si>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</si>
  <si>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</si>
  <si>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</si>
  <si>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</si>
  <si>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</si>
  <si>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</si>
  <si>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</si>
  <si>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</si>
  <si>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</si>
  <si>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</si>
  <si>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</si>
  <si>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</si>
  <si>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</si>
  <si>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</si>
  <si>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</si>
  <si>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</si>
  <si>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</si>
  <si>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</si>
  <si>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</si>
  <si>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</si>
  <si>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</si>
  <si>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</si>
  <si>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</si>
  <si>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</si>
  <si>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</si>
  <si>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</si>
  <si>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</si>
  <si>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</si>
  <si>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</si>
  <si>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</si>
  <si>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</si>
  <si>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</si>
  <si>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</si>
  <si>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</si>
  <si>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</si>
  <si>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</si>
  <si>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</si>
  <si>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</si>
  <si>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</si>
  <si>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</si>
  <si>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</si>
  <si>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</si>
  <si>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</si>
  <si>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</si>
  <si>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</si>
  <si>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</si>
  <si>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</si>
  <si>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</si>
  <si>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</si>
  <si>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</si>
  <si>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</si>
  <si>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</si>
  <si>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</si>
  <si>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</si>
  <si>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</si>
  <si>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</si>
  <si>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</si>
  <si>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</si>
  <si>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</si>
  <si>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</si>
  <si>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</si>
  <si>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</si>
  <si>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</si>
  <si>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</si>
  <si>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</si>
  <si>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</si>
  <si>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</si>
  <si>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</si>
  <si>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</si>
  <si>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</si>
  <si>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</si>
  <si>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</si>
  <si>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</si>
  <si>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</si>
  <si>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</si>
  <si>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</si>
  <si>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</si>
  <si>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</si>
  <si>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</si>
  <si>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</si>
  <si>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</si>
  <si>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</si>
  <si>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</si>
  <si>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</si>
  <si>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</si>
  <si>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</si>
  <si>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</si>
  <si>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</si>
  <si>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</si>
  <si>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</si>
  <si>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</si>
  <si>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</si>
  <si>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</si>
  <si>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</si>
  <si>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</si>
  <si>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</si>
  <si>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</si>
  <si>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</si>
  <si>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</si>
  <si>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</si>
  <si>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</si>
  <si>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</si>
  <si>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</si>
  <si>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</si>
  <si>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</si>
  <si>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</si>
  <si>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</si>
  <si>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</si>
  <si>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</si>
  <si>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</si>
  <si>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</si>
  <si>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</si>
  <si>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</si>
  <si>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</si>
  <si>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</si>
  <si>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</si>
  <si>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</si>
  <si>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</si>
  <si>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</si>
  <si>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</si>
  <si>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</si>
  <si>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</si>
  <si>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</si>
  <si>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</si>
  <si>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</si>
  <si>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</si>
  <si>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</si>
  <si>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</si>
  <si>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</si>
  <si>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</si>
  <si>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</si>
  <si>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</si>
  <si>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</si>
  <si>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</si>
  <si>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</si>
  <si>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</si>
  <si>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</si>
  <si>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</si>
  <si>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</si>
  <si>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</si>
  <si>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</si>
  <si>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</si>
  <si>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</si>
  <si>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</si>
  <si>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</si>
  <si>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</si>
  <si>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</si>
  <si>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</si>
  <si>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</si>
  <si>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</si>
  <si>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</si>
  <si>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</si>
  <si>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</si>
  <si>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</si>
  <si>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</si>
  <si>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</si>
  <si>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</si>
  <si>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</si>
  <si>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</si>
  <si>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</si>
  <si>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</si>
  <si>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</si>
  <si>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</si>
  <si>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</si>
  <si>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</si>
  <si>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</si>
  <si>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</si>
  <si>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</si>
  <si>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</si>
  <si>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</si>
  <si>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</si>
  <si>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</si>
  <si>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</si>
  <si>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</si>
  <si>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</si>
  <si>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</si>
  <si>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</si>
  <si>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</si>
  <si>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</si>
  <si>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</si>
  <si>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</si>
  <si>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</si>
  <si>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</si>
  <si>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</si>
  <si>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</si>
  <si>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</si>
  <si>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</si>
  <si>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</si>
  <si>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</si>
  <si>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</si>
  <si>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</si>
  <si>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</si>
  <si>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</si>
  <si>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</si>
  <si>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</si>
  <si>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</si>
  <si>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</si>
  <si>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</si>
  <si>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</si>
  <si>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</si>
  <si>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</si>
  <si>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</si>
  <si>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</si>
  <si>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</si>
  <si>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</si>
  <si>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</si>
  <si>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</si>
  <si>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</si>
  <si>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</si>
  <si>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</si>
  <si>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</si>
  <si>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</si>
  <si>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</si>
  <si>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</si>
  <si>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</si>
  <si>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</si>
  <si>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</si>
  <si>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</si>
  <si>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</si>
  <si>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</si>
  <si>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</si>
  <si>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</si>
  <si>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</si>
  <si>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</si>
  <si>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</si>
  <si>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</si>
  <si>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</si>
  <si>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</si>
  <si>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</si>
  <si>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</si>
  <si>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</si>
  <si>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</si>
  <si>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</si>
  <si>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</si>
  <si>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</si>
  <si>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</si>
  <si>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</si>
  <si>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</si>
  <si>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</si>
  <si>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</si>
  <si>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</si>
  <si>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</si>
  <si>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</si>
  <si>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</si>
  <si>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</si>
  <si>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</si>
  <si>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</si>
  <si>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</si>
  <si>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</si>
  <si>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</si>
  <si>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</si>
  <si>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</si>
  <si>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</si>
  <si>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</si>
  <si>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</si>
  <si>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</si>
  <si>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</si>
  <si>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</si>
  <si>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</si>
  <si>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</si>
  <si>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</si>
  <si>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</si>
  <si>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</si>
  <si>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</si>
  <si>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</si>
  <si>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</si>
  <si>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</si>
  <si>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</si>
  <si>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</si>
  <si>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</si>
  <si>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</si>
  <si>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</si>
  <si>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</si>
  <si>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</si>
  <si>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</si>
  <si>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</si>
  <si>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</si>
  <si>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</si>
  <si>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</si>
  <si>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</si>
  <si>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</si>
  <si>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</si>
  <si>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</si>
  <si>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</si>
  <si>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</si>
  <si>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</si>
  <si>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</si>
  <si>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</si>
  <si>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</si>
  <si>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</si>
  <si>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</si>
  <si>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</si>
  <si>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</si>
  <si>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</si>
  <si>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</si>
  <si>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</si>
  <si>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</si>
  <si>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</si>
  <si>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</si>
  <si>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</si>
  <si>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</si>
  <si>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</si>
  <si>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</si>
  <si>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</si>
  <si>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</si>
  <si>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</si>
  <si>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</si>
  <si>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</si>
  <si>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</si>
  <si>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</si>
  <si>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</si>
  <si>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</si>
  <si>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</si>
  <si>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</si>
  <si>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</si>
  <si>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</si>
  <si>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</si>
  <si>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</si>
  <si>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</si>
  <si>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</si>
  <si>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</si>
  <si>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</si>
  <si>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</si>
  <si>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</si>
  <si>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</si>
  <si>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</si>
  <si>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</si>
  <si>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</si>
  <si>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</si>
  <si>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</si>
  <si>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</si>
  <si>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</si>
  <si>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</si>
  <si>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</si>
  <si>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</si>
  <si>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</si>
  <si>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</si>
  <si>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</si>
  <si>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</si>
  <si>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</si>
  <si>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</si>
  <si>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</si>
  <si>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</si>
  <si>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</si>
  <si>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</si>
  <si>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</si>
  <si>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</si>
  <si>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</si>
  <si>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</si>
  <si>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</si>
  <si>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</si>
  <si>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</si>
  <si>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</si>
  <si>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</si>
  <si>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</si>
  <si>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</si>
  <si>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</si>
  <si>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</si>
  <si>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</si>
  <si>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</si>
  <si>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</si>
  <si>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</si>
  <si>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</si>
  <si>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</si>
  <si>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</si>
  <si>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</si>
  <si>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</si>
  <si>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</si>
  <si>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</si>
  <si>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</si>
  <si>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</si>
  <si>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</si>
  <si>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</si>
  <si>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</si>
  <si>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</si>
  <si>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</si>
  <si>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</si>
  <si>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</si>
  <si>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</si>
  <si>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</si>
  <si>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</si>
  <si>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</si>
  <si>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</si>
  <si>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</si>
  <si>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</si>
  <si>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</si>
  <si>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</si>
  <si>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</si>
  <si>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</si>
  <si>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</si>
  <si>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</si>
  <si>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</si>
  <si>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</si>
  <si>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</si>
  <si>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</si>
  <si>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</si>
  <si>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</si>
  <si>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</si>
  <si>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</si>
  <si>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</si>
  <si>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</si>
  <si>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</si>
  <si>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</si>
  <si>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</si>
  <si>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</si>
  <si>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</si>
  <si>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</si>
  <si>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</si>
  <si>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</si>
  <si>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</si>
  <si>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</si>
  <si>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</si>
  <si>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</si>
  <si>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</si>
  <si>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</si>
  <si>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</si>
  <si>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</si>
  <si>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</si>
  <si>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</si>
  <si>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</si>
  <si>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</si>
  <si>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</si>
  <si>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</si>
  <si>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</si>
  <si>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</si>
  <si>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</si>
  <si>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</si>
  <si>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</si>
  <si>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</si>
  <si>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</si>
  <si>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</si>
  <si>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</si>
  <si>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</si>
  <si>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</si>
  <si>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</si>
  <si>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</si>
  <si>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</si>
  <si>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</si>
  <si>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</si>
  <si>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</si>
  <si>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</si>
  <si>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</si>
  <si>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</si>
  <si>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</si>
  <si>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</si>
  <si>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</si>
  <si>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</si>
  <si>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</si>
  <si>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</si>
  <si>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</si>
  <si>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</si>
  <si>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</si>
  <si>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</si>
  <si>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</si>
  <si>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</si>
  <si>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</si>
  <si>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</si>
  <si>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</si>
  <si>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</si>
  <si>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</si>
  <si>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</si>
  <si>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</si>
  <si>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</si>
  <si>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</si>
  <si>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</si>
  <si>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</si>
  <si>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</si>
  <si>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</si>
  <si>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</si>
  <si>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</si>
  <si>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</si>
  <si>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</si>
  <si>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</si>
  <si>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</si>
  <si>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</si>
  <si>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</si>
  <si>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</si>
  <si>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</si>
  <si>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</si>
  <si>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</si>
  <si>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</si>
  <si>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</si>
  <si>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</si>
  <si>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</si>
  <si>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</si>
  <si>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</si>
  <si>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</si>
  <si>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</si>
  <si>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</si>
  <si>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</si>
  <si>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</si>
  <si>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</si>
  <si>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</si>
  <si>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</si>
  <si>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</si>
  <si>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</si>
  <si>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</si>
  <si>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</si>
  <si>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</si>
  <si>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</si>
  <si>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</si>
  <si>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</si>
  <si>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</si>
  <si>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</si>
  <si>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</si>
  <si>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</si>
  <si>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</si>
  <si>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</si>
  <si>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</si>
  <si>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</si>
  <si>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</si>
  <si>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</si>
  <si>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</si>
  <si>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</si>
  <si>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</si>
  <si>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</si>
  <si>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</si>
  <si>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</si>
  <si>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</si>
  <si>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</si>
  <si>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</si>
  <si>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</si>
  <si>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</si>
  <si>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</si>
  <si>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</si>
  <si>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</si>
  <si>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</si>
  <si>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</si>
  <si>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</si>
  <si>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</si>
  <si>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</si>
  <si>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</si>
  <si>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</si>
  <si>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</si>
  <si>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</si>
  <si>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</si>
  <si>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</si>
  <si>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</si>
  <si>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</si>
  <si>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</si>
  <si>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</si>
  <si>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</si>
  <si>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</si>
  <si>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</si>
  <si>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</si>
  <si>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</si>
  <si>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</si>
  <si>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</si>
  <si>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</si>
  <si>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</si>
  <si>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</si>
  <si>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</si>
  <si>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</si>
  <si>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</si>
  <si>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</si>
  <si>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</si>
  <si>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</si>
  <si>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</si>
  <si>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</si>
  <si>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</si>
  <si>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</si>
  <si>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</si>
  <si>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</si>
  <si>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</si>
  <si>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</si>
  <si>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</si>
  <si>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</si>
  <si>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</si>
  <si>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</si>
  <si>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</si>
  <si>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</si>
  <si>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</si>
  <si>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</si>
  <si>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</si>
  <si>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</si>
  <si>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</si>
  <si>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</si>
  <si>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</si>
  <si>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</si>
  <si>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</si>
  <si>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</si>
  <si>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</si>
  <si>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</si>
  <si>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</si>
  <si>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</si>
  <si>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</si>
  <si>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</si>
  <si>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</si>
  <si>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</si>
  <si>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</si>
  <si>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</si>
  <si>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</si>
  <si>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</si>
  <si>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</si>
  <si>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</si>
  <si>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</si>
  <si>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</si>
  <si>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</si>
  <si>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</si>
  <si>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</si>
  <si>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</si>
  <si>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</si>
  <si>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</si>
  <si>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</si>
  <si>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</si>
  <si>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</si>
  <si>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</si>
  <si>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</si>
  <si>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</si>
  <si>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</si>
  <si>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</si>
  <si>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</si>
  <si>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</si>
  <si>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</si>
  <si>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</si>
  <si>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</si>
  <si>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</si>
  <si>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</si>
  <si>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</si>
  <si>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</si>
  <si>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</si>
  <si>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</si>
  <si>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</si>
  <si>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</si>
  <si>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</si>
  <si>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</si>
  <si>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</si>
  <si>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</si>
  <si>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</si>
  <si>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</si>
  <si>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</si>
  <si>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</si>
  <si>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</si>
  <si>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</si>
  <si>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</si>
  <si>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</si>
  <si>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</si>
  <si>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</si>
  <si>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</si>
  <si>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</si>
  <si>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</si>
  <si>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</si>
  <si>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</si>
  <si>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</si>
  <si>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</si>
  <si>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</si>
  <si>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</si>
  <si>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</si>
  <si>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</si>
  <si>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</si>
  <si>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</si>
  <si>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</si>
  <si>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</si>
  <si>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</si>
  <si>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</si>
  <si>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</si>
  <si>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</si>
  <si>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</si>
  <si>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</si>
  <si>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</si>
  <si>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</si>
  <si>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</si>
  <si>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</si>
  <si>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</si>
  <si>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</si>
  <si>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</si>
  <si>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</si>
  <si>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</si>
  <si>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</si>
  <si>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</si>
  <si>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</si>
  <si>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</si>
  <si>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</si>
  <si>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</si>
  <si>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</si>
  <si>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</si>
  <si>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</si>
  <si>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</si>
  <si>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</si>
  <si>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</si>
  <si>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</si>
  <si>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</si>
  <si>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</si>
  <si>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</si>
  <si>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</si>
  <si>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</si>
  <si>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</si>
  <si>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</si>
  <si>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</si>
  <si>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</si>
  <si>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</si>
  <si>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</si>
  <si>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</si>
  <si>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</si>
  <si>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</si>
  <si>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</si>
  <si>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</si>
  <si>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</si>
  <si>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</si>
  <si>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</si>
  <si>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</si>
  <si>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</si>
  <si>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</si>
  <si>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</si>
  <si>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</si>
  <si>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</si>
  <si>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</si>
  <si>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</si>
  <si>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</si>
  <si>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</si>
  <si>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</si>
  <si>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</si>
  <si>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</si>
  <si>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</si>
  <si>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</si>
  <si>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</si>
  <si>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</si>
  <si>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</si>
  <si>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</si>
  <si>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</si>
  <si>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</si>
  <si>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</si>
  <si>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</si>
  <si>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</si>
  <si>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</si>
  <si>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</si>
  <si>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</si>
  <si>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</si>
  <si>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</si>
  <si>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</si>
  <si>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</si>
  <si>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</si>
  <si>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</si>
  <si>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</si>
  <si>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</si>
  <si>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</si>
  <si>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</si>
  <si>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</si>
  <si>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</si>
  <si>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</si>
  <si>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</si>
  <si>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</si>
  <si>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</si>
  <si>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</si>
  <si>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</si>
  <si>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</si>
  <si>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</si>
  <si>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</si>
  <si>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</si>
  <si>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</si>
  <si>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</si>
  <si>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</si>
  <si>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</si>
  <si>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</si>
  <si>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</si>
  <si>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</si>
  <si>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</si>
  <si>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</si>
  <si>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</si>
  <si>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</si>
  <si>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</si>
  <si>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</si>
  <si>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</si>
  <si>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</si>
  <si>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</si>
  <si>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</si>
  <si>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</si>
  <si>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</si>
  <si>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</si>
  <si>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</si>
  <si>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</si>
  <si>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</si>
  <si>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</si>
  <si>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</si>
  <si>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</si>
  <si>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</si>
  <si>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</si>
  <si>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</si>
  <si>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</si>
  <si>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</si>
  <si>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</si>
  <si>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</si>
  <si>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</si>
  <si>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</si>
  <si>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</si>
  <si>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</si>
  <si>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</si>
  <si>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</si>
  <si>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</si>
  <si>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</si>
  <si>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</si>
  <si>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</si>
  <si>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</si>
  <si>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</si>
  <si>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</si>
  <si>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</si>
  <si>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</si>
  <si>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</si>
  <si>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</si>
  <si>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</si>
  <si>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</si>
  <si>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</si>
  <si>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</si>
  <si>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</si>
  <si>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</si>
  <si>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</si>
  <si>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</si>
  <si>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</si>
  <si>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</si>
  <si>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</si>
  <si>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</si>
  <si>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</si>
  <si>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</si>
  <si>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</si>
  <si>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</si>
  <si>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</si>
  <si>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</si>
  <si>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</si>
  <si>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</si>
  <si>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</si>
  <si>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</si>
  <si>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</si>
  <si>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</si>
  <si>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</si>
  <si>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</si>
  <si>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</si>
  <si>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</si>
  <si>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</si>
  <si>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</si>
  <si>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</si>
  <si>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</si>
  <si>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</si>
  <si>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</si>
  <si>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</si>
  <si>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</si>
  <si>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</si>
  <si>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</si>
  <si>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</si>
  <si>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</si>
  <si>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</si>
  <si>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</si>
  <si>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</si>
  <si>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</si>
  <si>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</si>
  <si>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</si>
  <si>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</si>
  <si>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</si>
  <si>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</si>
  <si>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</si>
  <si>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</si>
  <si>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</si>
  <si>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</si>
  <si>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</si>
  <si>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</si>
  <si>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</si>
  <si>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</si>
  <si>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</si>
  <si>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</si>
  <si>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</si>
  <si>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</si>
  <si>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</si>
  <si>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</si>
  <si>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</si>
  <si>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</si>
  <si>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</si>
  <si>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</si>
  <si>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</si>
  <si>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</si>
  <si>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</si>
  <si>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</si>
  <si>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</si>
  <si>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</si>
  <si>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</si>
  <si>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</si>
  <si>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</si>
  <si>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</si>
  <si>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</si>
  <si>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</si>
  <si>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</si>
  <si>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</si>
  <si>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</si>
  <si>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</si>
  <si>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</si>
  <si>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</si>
  <si>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</si>
  <si>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</si>
  <si>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</si>
  <si>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</si>
  <si>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</si>
  <si>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</si>
  <si>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</si>
  <si>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</si>
  <si>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</si>
  <si>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</si>
  <si>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</si>
  <si>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</si>
  <si>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</si>
  <si>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</si>
  <si>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</si>
  <si>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</si>
  <si>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</si>
  <si>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</si>
  <si>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</si>
  <si>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</si>
  <si>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</si>
  <si>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</si>
  <si>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</si>
  <si>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</si>
  <si>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</si>
  <si>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</si>
  <si>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</si>
  <si>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</si>
  <si>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</si>
  <si>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</si>
  <si>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</si>
  <si>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</si>
  <si>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</si>
  <si>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</si>
  <si>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</si>
  <si>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</si>
  <si>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</si>
  <si>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</si>
  <si>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</si>
  <si>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</si>
  <si>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</si>
  <si>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</si>
  <si>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</si>
  <si>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</si>
  <si>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</si>
  <si>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</si>
  <si>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</si>
  <si>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</si>
  <si>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</si>
  <si>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</si>
  <si>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</si>
  <si>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</si>
  <si>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</si>
  <si>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</si>
  <si>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</si>
  <si>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</si>
  <si>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</si>
  <si>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</si>
  <si>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</si>
  <si>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</si>
  <si>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</si>
  <si>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</si>
  <si>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</si>
  <si>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</si>
  <si>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</si>
  <si>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</si>
  <si>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</si>
  <si>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</si>
  <si>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</si>
  <si>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</si>
  <si>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</si>
  <si>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</si>
  <si>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</si>
  <si>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</si>
  <si>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</si>
  <si>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</si>
  <si>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</si>
  <si>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</si>
  <si>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</si>
  <si>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</si>
  <si>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</si>
  <si>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</si>
  <si>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</si>
  <si>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</si>
  <si>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</si>
  <si>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</si>
  <si>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</si>
  <si>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</si>
  <si>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</si>
  <si>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</si>
  <si>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</si>
  <si>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</si>
  <si>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</si>
  <si>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</si>
  <si>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</si>
  <si>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</si>
  <si>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</si>
  <si>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</si>
  <si>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</si>
  <si>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</si>
  <si>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</si>
  <si>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</si>
  <si>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</si>
  <si>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</si>
  <si>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</si>
  <si>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</si>
  <si>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</si>
  <si>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</si>
  <si>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</si>
  <si>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</si>
  <si>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</si>
  <si>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</si>
  <si>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</si>
  <si>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</si>
  <si>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</si>
  <si>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</si>
  <si>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</si>
  <si>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</si>
  <si>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</si>
  <si>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</si>
  <si>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</si>
  <si>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</si>
  <si>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</si>
  <si>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</si>
  <si>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</si>
  <si>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</si>
  <si>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</si>
  <si>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</si>
  <si>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</si>
  <si>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</si>
  <si>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</si>
  <si>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</si>
  <si>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</si>
  <si>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</si>
  <si>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</si>
  <si>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</si>
  <si>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</si>
  <si>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</si>
  <si>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</si>
  <si>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</si>
  <si>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</si>
  <si>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</si>
  <si>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</si>
  <si>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</si>
  <si>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</si>
  <si>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</si>
  <si>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</si>
  <si>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</si>
  <si>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</si>
  <si>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</si>
  <si>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</si>
  <si>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</si>
  <si>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</si>
  <si>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</si>
  <si>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</si>
  <si>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</si>
  <si>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</si>
  <si>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</si>
  <si>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</si>
  <si>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</si>
  <si>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</si>
  <si>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</si>
  <si>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</si>
  <si>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</si>
  <si>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</si>
  <si>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</si>
  <si>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</si>
  <si>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</si>
  <si>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</si>
  <si>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</si>
  <si>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</si>
  <si>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</si>
  <si>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</si>
  <si>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</si>
  <si>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</si>
  <si>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</si>
  <si>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</si>
  <si>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</si>
  <si>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</si>
  <si>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</si>
  <si>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</si>
  <si>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</si>
  <si>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</si>
  <si>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</si>
  <si>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</si>
  <si>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</si>
  <si>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</si>
  <si>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</si>
  <si>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</si>
  <si>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</si>
  <si>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</si>
  <si>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</si>
  <si>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</si>
  <si>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</si>
  <si>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</si>
  <si>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</si>
  <si>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</si>
  <si>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</si>
  <si>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</si>
  <si>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</si>
  <si>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</si>
  <si>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</si>
  <si>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</si>
  <si>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</si>
  <si>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</si>
  <si>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</si>
  <si>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</si>
  <si>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</si>
  <si>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</si>
  <si>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</si>
  <si>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</si>
  <si>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</si>
  <si>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</si>
  <si>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</si>
  <si>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</si>
  <si>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</si>
  <si>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</si>
  <si>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</si>
  <si>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</si>
  <si>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</si>
  <si>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</si>
  <si>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</si>
  <si>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</si>
  <si>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</si>
  <si>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</si>
  <si>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</si>
  <si>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</si>
  <si>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</si>
  <si>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</si>
  <si>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</si>
  <si>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</si>
  <si>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</si>
  <si>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</si>
  <si>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</si>
  <si>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</si>
  <si>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</si>
  <si>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</si>
  <si>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</si>
  <si>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</si>
  <si>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</si>
  <si>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</si>
  <si>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</si>
  <si>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</si>
  <si>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</si>
  <si>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</si>
  <si>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</si>
  <si>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</si>
  <si>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</si>
  <si>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</si>
  <si>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</si>
  <si>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</si>
  <si>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</si>
  <si>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</si>
  <si>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</si>
  <si>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</si>
  <si>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</si>
  <si>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</si>
  <si>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</si>
  <si>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</si>
  <si>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</si>
  <si>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</si>
  <si>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</si>
  <si>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</si>
  <si>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</si>
  <si>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</si>
  <si>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</si>
  <si>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</si>
  <si>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</si>
  <si>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</si>
  <si>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</si>
  <si>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</si>
  <si>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</si>
  <si>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</si>
  <si>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</si>
  <si>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</si>
  <si>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</si>
  <si>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</si>
  <si>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</si>
  <si>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</si>
  <si>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</si>
  <si>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</si>
  <si>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</si>
  <si>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</si>
  <si>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</si>
  <si>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</si>
  <si>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</si>
  <si>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</si>
  <si>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</si>
  <si>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</si>
  <si>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</si>
  <si>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</si>
  <si>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</si>
  <si>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</si>
  <si>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</si>
  <si>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</si>
  <si>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</si>
  <si>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</si>
  <si>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</si>
  <si>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</si>
  <si>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</si>
  <si>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</si>
  <si>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</si>
  <si>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</si>
  <si>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</si>
  <si>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</si>
  <si>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</si>
  <si>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</si>
  <si>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</si>
  <si>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</si>
  <si>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</si>
  <si>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</si>
  <si>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</si>
  <si>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</si>
  <si>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</si>
  <si>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</si>
  <si>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</si>
  <si>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</si>
  <si>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</si>
  <si>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</si>
  <si>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</si>
  <si>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</si>
  <si>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</si>
  <si>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</si>
  <si>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</si>
  <si>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</si>
  <si>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</si>
  <si>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</si>
  <si>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</si>
  <si>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</si>
  <si>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</si>
  <si>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</si>
  <si>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</si>
  <si>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</si>
  <si>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</si>
  <si>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</si>
  <si>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</si>
  <si>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</si>
  <si>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</si>
  <si>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</si>
  <si>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</si>
  <si>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</si>
  <si>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</si>
  <si>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</si>
  <si>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</si>
  <si>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</si>
  <si>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</si>
  <si>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</si>
  <si>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</si>
  <si>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</si>
  <si>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</si>
  <si>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</si>
  <si>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</si>
  <si>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</si>
  <si>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</si>
  <si>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</si>
  <si>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</si>
  <si>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</si>
  <si>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</si>
  <si>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</si>
  <si>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</si>
  <si>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</si>
  <si>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</si>
  <si>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</si>
  <si>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</si>
  <si>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</si>
  <si>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</si>
  <si>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</si>
  <si>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</si>
  <si>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</si>
  <si>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</si>
  <si>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</si>
  <si>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</si>
  <si>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</si>
  <si>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</si>
  <si>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</si>
  <si>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</si>
  <si>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</si>
  <si>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</si>
  <si>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</si>
  <si>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</si>
  <si>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</si>
  <si>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</si>
  <si>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</si>
  <si>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</si>
  <si>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</si>
  <si>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</si>
  <si>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</si>
  <si>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</si>
  <si>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</si>
  <si>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</si>
  <si>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</si>
  <si>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</si>
  <si>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</si>
  <si>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</si>
  <si>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</si>
  <si>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</si>
  <si>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</si>
  <si>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</si>
  <si>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</si>
  <si>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</si>
  <si>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</si>
  <si>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</si>
  <si>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</si>
  <si>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</si>
  <si>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</si>
  <si>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</si>
  <si>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</si>
  <si>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</si>
  <si>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</si>
  <si>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</si>
  <si>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</si>
  <si>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</si>
  <si>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</si>
  <si>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</si>
  <si>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</si>
  <si>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</si>
  <si>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</si>
  <si>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</si>
  <si>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</si>
  <si>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</si>
  <si>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</si>
  <si>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</si>
  <si>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</si>
  <si>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</si>
  <si>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</si>
  <si>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</si>
  <si>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</si>
  <si>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</si>
  <si>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</si>
  <si>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</si>
  <si>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</si>
  <si>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</si>
  <si>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</si>
  <si>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</si>
  <si>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</si>
  <si>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</si>
  <si>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</si>
  <si>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</si>
  <si>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</si>
  <si>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</si>
  <si>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</si>
  <si>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</si>
  <si>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</si>
  <si>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</si>
  <si>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</si>
  <si>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</si>
  <si>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</si>
  <si>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</si>
  <si>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</si>
  <si>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</si>
  <si>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</si>
  <si>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</si>
  <si>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</si>
  <si>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</si>
  <si>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</si>
  <si>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</si>
  <si>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</si>
  <si>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</si>
  <si>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</si>
  <si>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</si>
  <si>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</si>
  <si>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</si>
  <si>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</si>
  <si>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</si>
  <si>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</si>
  <si>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</si>
  <si>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</si>
  <si>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</si>
  <si>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</si>
  <si>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</si>
  <si>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</si>
  <si>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</si>
  <si>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</si>
  <si>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</si>
  <si>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</si>
  <si>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</si>
  <si>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</si>
  <si>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</si>
  <si>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</si>
  <si>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</si>
  <si>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</si>
  <si>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</si>
  <si>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</si>
  <si>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</si>
  <si>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</si>
  <si>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</si>
  <si>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</si>
  <si>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</si>
  <si>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</si>
  <si>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</si>
  <si>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</si>
  <si>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</si>
  <si>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</si>
  <si>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</si>
  <si>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</si>
  <si>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</si>
  <si>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</si>
  <si>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</si>
  <si>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</si>
  <si>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</si>
  <si>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</si>
  <si>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</si>
  <si>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</si>
  <si>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</si>
  <si>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</si>
  <si>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</si>
  <si>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</si>
  <si>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</si>
  <si>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</si>
  <si>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</si>
  <si>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</si>
  <si>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</si>
  <si>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</si>
  <si>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</si>
  <si>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</si>
  <si>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</si>
  <si>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</si>
  <si>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</si>
  <si>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</si>
  <si>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</si>
  <si>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</si>
  <si>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</si>
  <si>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</si>
  <si>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</si>
  <si>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</si>
  <si>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</si>
  <si>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</si>
  <si>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</si>
  <si>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</si>
  <si>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</si>
  <si>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</si>
  <si>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</si>
  <si>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</si>
  <si>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</si>
  <si>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</si>
  <si>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</si>
  <si>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</si>
  <si>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</si>
  <si>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</si>
  <si>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</si>
  <si>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</si>
  <si>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</si>
  <si>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</si>
  <si>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</si>
  <si>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</si>
  <si>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</si>
  <si>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</si>
  <si>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</si>
  <si>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</si>
  <si>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</si>
  <si>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</si>
  <si>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</si>
  <si>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</si>
  <si>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</si>
  <si>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</si>
  <si>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</si>
  <si>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</si>
  <si>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</si>
  <si>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</si>
  <si>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</si>
  <si>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</si>
  <si>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</si>
  <si>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</si>
  <si>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</si>
  <si>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</si>
  <si>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</si>
  <si>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</si>
  <si>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</si>
  <si>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</si>
  <si>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</si>
  <si>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</si>
  <si>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</si>
  <si>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</si>
  <si>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</si>
  <si>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</si>
  <si>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</si>
  <si>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</si>
  <si>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</si>
  <si>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</si>
  <si>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</si>
  <si>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</si>
  <si>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</si>
  <si>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</si>
  <si>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</si>
  <si>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</si>
  <si>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</si>
  <si>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</si>
  <si>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</si>
  <si>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</si>
  <si>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</si>
  <si>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</si>
  <si>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</si>
  <si>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</si>
  <si>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</si>
  <si>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</si>
  <si>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</si>
  <si>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</si>
  <si>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</si>
  <si>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</si>
  <si>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</si>
  <si>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</si>
  <si>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</si>
  <si>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</si>
  <si>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</si>
  <si>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</si>
  <si>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</si>
  <si>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</si>
  <si>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</si>
  <si>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</si>
  <si>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</si>
  <si>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</si>
  <si>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</si>
  <si>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</si>
  <si>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</si>
  <si>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</si>
  <si>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</si>
  <si>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</si>
  <si>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</si>
  <si>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</si>
  <si>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</si>
  <si>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</si>
  <si>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</si>
  <si>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</si>
  <si>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</si>
  <si>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</si>
  <si>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</si>
  <si>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</si>
  <si>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</si>
  <si>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</si>
  <si>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</si>
  <si>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</si>
  <si>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</si>
  <si>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</si>
  <si>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</si>
  <si>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</si>
  <si>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</si>
  <si>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</si>
  <si>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</si>
  <si>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</si>
  <si>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</si>
  <si>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</si>
  <si>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</si>
  <si>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</si>
  <si>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</si>
  <si>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</si>
  <si>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</si>
  <si>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</si>
  <si>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</si>
  <si>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</si>
  <si>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</si>
  <si>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</si>
  <si>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</si>
  <si>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</si>
  <si>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</si>
  <si>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</si>
  <si>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</si>
  <si>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</si>
  <si>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</si>
  <si>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</si>
  <si>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</si>
  <si>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</si>
  <si>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</si>
  <si>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</si>
  <si>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</si>
  <si>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</si>
  <si>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</si>
  <si>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</si>
  <si>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</si>
  <si>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</si>
  <si>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</si>
  <si>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</si>
  <si>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</si>
  <si>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</si>
  <si>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</si>
  <si>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</si>
  <si>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</si>
  <si>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</si>
  <si>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</si>
  <si>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</si>
  <si>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</si>
  <si>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</si>
  <si>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</si>
  <si>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</si>
  <si>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</si>
  <si>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</si>
  <si>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</si>
  <si>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</si>
  <si>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</si>
  <si>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</si>
  <si>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</si>
  <si>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</si>
  <si>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</si>
  <si>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</si>
  <si>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</si>
  <si>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</si>
  <si>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</si>
  <si>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</si>
  <si>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</si>
  <si>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</si>
  <si>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</si>
  <si>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</si>
  <si>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</si>
  <si>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</si>
  <si>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</si>
  <si>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</si>
  <si>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</si>
  <si>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</si>
  <si>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</si>
  <si>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</si>
  <si>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</si>
  <si>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</si>
  <si>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</si>
  <si>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</si>
  <si>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</si>
  <si>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</si>
  <si>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</si>
  <si>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</si>
  <si>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</si>
  <si>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</si>
  <si>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</si>
  <si>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</si>
  <si>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</si>
  <si>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</si>
  <si>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</si>
  <si>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</si>
  <si>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</si>
  <si>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</si>
  <si>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</si>
  <si>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</si>
  <si>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</si>
  <si>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</si>
  <si>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</si>
  <si>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</si>
  <si>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</si>
  <si>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</si>
  <si>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</si>
  <si>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</si>
  <si>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</si>
  <si>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</si>
  <si>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</si>
  <si>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</si>
  <si>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</si>
  <si>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</si>
  <si>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</si>
  <si>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</si>
  <si>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</si>
  <si>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</si>
  <si>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</si>
  <si>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</si>
  <si>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</si>
  <si>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</si>
  <si>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</si>
  <si>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</si>
  <si>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</si>
  <si>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</si>
  <si>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</si>
  <si>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</si>
  <si>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</si>
  <si>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</si>
  <si>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</si>
  <si>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</si>
  <si>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</si>
  <si>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</si>
  <si>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</si>
  <si>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</si>
  <si>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</si>
  <si>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</si>
  <si>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</si>
  <si>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</si>
  <si>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</si>
  <si>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</si>
  <si>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</si>
  <si>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</si>
  <si>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</si>
  <si>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</si>
  <si>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</si>
  <si>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</si>
  <si>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</si>
  <si>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</si>
  <si>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</si>
  <si>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</si>
  <si>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</si>
  <si>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</si>
  <si>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</si>
  <si>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</si>
  <si>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</si>
  <si>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</si>
  <si>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</si>
  <si>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</si>
  <si>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</si>
  <si>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</si>
  <si>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</si>
  <si>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</si>
  <si>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</si>
  <si>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</si>
  <si>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</si>
  <si>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</si>
  <si>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</si>
  <si>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</si>
  <si>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</si>
  <si>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</si>
  <si>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</si>
  <si>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</si>
  <si>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</si>
  <si>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</si>
  <si>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</si>
  <si>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</si>
  <si>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</si>
  <si>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</si>
  <si>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</si>
  <si>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</si>
  <si>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</si>
  <si>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</si>
  <si>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</si>
  <si>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</si>
  <si>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</si>
  <si>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</si>
  <si>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</si>
  <si>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</si>
  <si>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</si>
  <si>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</si>
  <si>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</si>
  <si>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</si>
  <si>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</si>
  <si>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</si>
  <si>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</si>
  <si>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</si>
  <si>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</si>
  <si>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</si>
  <si>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</si>
  <si>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</si>
  <si>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</si>
  <si>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</si>
  <si>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</si>
  <si>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</si>
  <si>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</si>
  <si>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</si>
  <si>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</si>
  <si>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</si>
  <si>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</si>
  <si>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</si>
  <si>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</si>
  <si>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</si>
  <si>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</si>
  <si>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</si>
  <si>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</si>
  <si>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</si>
  <si>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</si>
  <si>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</si>
  <si>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</si>
  <si>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</si>
  <si>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</si>
  <si>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</si>
  <si>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</si>
  <si>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</si>
  <si>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</si>
  <si>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</si>
  <si>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</si>
  <si>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</si>
  <si>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</si>
  <si>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</si>
  <si>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</si>
  <si>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</si>
  <si>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</si>
  <si>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</si>
  <si>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</si>
  <si>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</si>
  <si>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</si>
  <si>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</si>
  <si>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</si>
  <si>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</si>
  <si>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</si>
  <si>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</si>
  <si>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</si>
  <si>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</si>
  <si>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</si>
  <si>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</si>
  <si>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</si>
  <si>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</si>
  <si>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</si>
  <si>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</si>
  <si>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</si>
  <si>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</si>
  <si>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</si>
  <si>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</si>
  <si>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</si>
  <si>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</si>
  <si>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</si>
  <si>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</si>
  <si>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</si>
  <si>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</si>
  <si>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</si>
  <si>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</si>
  <si>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</si>
  <si>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</si>
  <si>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</si>
  <si>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</si>
  <si>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</si>
  <si>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</si>
  <si>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</si>
  <si>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</si>
  <si>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</si>
  <si>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</si>
  <si>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</si>
  <si>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</si>
  <si>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</si>
  <si>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</si>
  <si>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</si>
  <si>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</si>
  <si>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</si>
  <si>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</si>
  <si>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</si>
  <si>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</si>
  <si>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</si>
  <si>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</si>
  <si>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</si>
  <si>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</si>
  <si>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</si>
  <si>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</si>
  <si>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</si>
  <si>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</si>
  <si>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</si>
  <si>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</si>
  <si>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</si>
  <si>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</si>
  <si>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</si>
  <si>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</si>
  <si>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</si>
  <si>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</si>
  <si>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</si>
  <si>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</si>
  <si>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</si>
  <si>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</si>
  <si>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</si>
  <si>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</si>
  <si>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</si>
  <si>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</si>
  <si>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</si>
  <si>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</si>
  <si>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</si>
  <si>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</si>
  <si>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</si>
  <si>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</si>
  <si>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</si>
  <si>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</si>
  <si>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</si>
  <si>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</si>
  <si>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</si>
  <si>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</si>
  <si>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</si>
  <si>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</si>
  <si>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</si>
  <si>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</si>
  <si>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</si>
  <si>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</si>
  <si>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</si>
  <si>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</si>
  <si>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</si>
  <si>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</si>
  <si>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</si>
  <si>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</si>
  <si>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</si>
  <si>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</si>
  <si>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</si>
  <si>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</si>
  <si>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</si>
  <si>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</si>
  <si>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</si>
  <si>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</si>
  <si>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</si>
  <si>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</si>
  <si>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</si>
  <si>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</si>
  <si>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</si>
  <si>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</si>
  <si>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</si>
  <si>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</si>
  <si>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</si>
  <si>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</si>
  <si>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</si>
  <si>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</si>
  <si>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</si>
  <si>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</si>
  <si>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</si>
  <si>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</si>
  <si>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</si>
  <si>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</si>
  <si>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</si>
  <si>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</si>
  <si>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</si>
  <si>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</si>
  <si>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</si>
  <si>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</si>
  <si>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</si>
  <si>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</si>
  <si>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</si>
  <si>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</si>
  <si>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</si>
  <si>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</si>
  <si>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</si>
  <si>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</si>
  <si>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</si>
  <si>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</si>
  <si>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</si>
  <si>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</si>
  <si>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</si>
  <si>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</si>
  <si>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</si>
  <si>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</si>
  <si>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</si>
  <si>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</si>
  <si>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</si>
  <si>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</si>
  <si>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</si>
  <si>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</si>
  <si>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</si>
  <si>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</si>
  <si>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</si>
  <si>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</si>
  <si>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</si>
  <si>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</si>
  <si>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</si>
  <si>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</si>
  <si>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</si>
  <si>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</si>
  <si>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</si>
  <si>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</si>
  <si>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</si>
  <si>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</si>
  <si>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</si>
  <si>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</si>
  <si>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</si>
  <si>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</si>
  <si>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</si>
  <si>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</si>
  <si>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</si>
  <si>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</si>
  <si>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</si>
  <si>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</si>
  <si>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</si>
  <si>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</si>
  <si>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</si>
  <si>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</si>
  <si>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</si>
  <si>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</si>
  <si>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</si>
  <si>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</si>
  <si>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</si>
  <si>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</si>
  <si>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</si>
  <si>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</si>
  <si>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</si>
  <si>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</si>
  <si>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</si>
  <si>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</si>
  <si>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</si>
  <si>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</si>
  <si>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</si>
  <si>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</si>
  <si>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</si>
  <si>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</si>
  <si>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</si>
  <si>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</si>
  <si>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</si>
  <si>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</si>
  <si>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</si>
  <si>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</si>
  <si>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</si>
  <si>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</si>
  <si>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</si>
  <si>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</si>
  <si>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</si>
  <si>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</si>
  <si>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</si>
  <si>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</si>
  <si>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</si>
  <si>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</si>
  <si>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</si>
  <si>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</si>
  <si>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</si>
  <si>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</si>
  <si>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</si>
  <si>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</si>
  <si>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</si>
  <si>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</si>
  <si>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</si>
  <si>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</si>
  <si>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</si>
  <si>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</si>
  <si>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</si>
  <si>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</si>
  <si>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</si>
  <si>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</si>
  <si>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</si>
  <si>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</si>
  <si>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</si>
  <si>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</si>
  <si>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</si>
  <si>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</si>
  <si>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</si>
  <si>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</si>
  <si>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</si>
  <si>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</si>
  <si>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</si>
  <si>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</si>
  <si>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</si>
  <si>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</si>
  <si>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</si>
  <si>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</si>
  <si>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</si>
  <si>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</si>
  <si>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</si>
  <si>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</si>
  <si>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</si>
  <si>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</si>
  <si>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</si>
  <si>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</si>
  <si>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</si>
  <si>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</si>
  <si>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</si>
  <si>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</si>
  <si>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</si>
  <si>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</si>
  <si>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</si>
  <si>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</si>
  <si>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</si>
  <si>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</si>
  <si>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</si>
  <si>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</si>
  <si>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</si>
  <si>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</si>
  <si>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</si>
  <si>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</si>
  <si>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</si>
  <si>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</si>
  <si>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</si>
  <si>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</si>
  <si>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</si>
  <si>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</si>
  <si>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</si>
  <si>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</si>
  <si>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</si>
  <si>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</si>
  <si>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</si>
  <si>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</si>
  <si>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</si>
  <si>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</si>
  <si>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</si>
  <si>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</si>
  <si>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</si>
  <si>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</si>
  <si>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</si>
  <si>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</si>
  <si>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</si>
  <si>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</si>
  <si>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</si>
  <si>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</si>
  <si>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</si>
  <si>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</si>
  <si>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</si>
  <si>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</si>
  <si>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</si>
  <si>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</si>
  <si>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</si>
  <si>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</si>
  <si>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</si>
  <si>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</si>
  <si>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</si>
  <si>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</si>
  <si>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</si>
  <si>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</si>
  <si>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</si>
  <si>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</si>
  <si>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</si>
  <si>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</si>
  <si>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</si>
  <si>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</si>
  <si>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</si>
  <si>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</si>
  <si>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</si>
  <si>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</si>
  <si>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</si>
  <si>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</si>
  <si>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</si>
  <si>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</si>
  <si>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</si>
  <si>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</si>
  <si>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</si>
  <si>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</si>
  <si>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</si>
  <si>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</si>
  <si>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</si>
  <si>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</si>
  <si>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</si>
  <si>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</si>
  <si>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</si>
  <si>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</si>
  <si>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</si>
  <si>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</si>
  <si>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</si>
  <si>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</si>
  <si>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</si>
  <si>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</si>
  <si>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</si>
  <si>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</si>
  <si>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</si>
  <si>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</si>
  <si>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</si>
  <si>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</si>
  <si>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</si>
  <si>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</si>
  <si>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</si>
  <si>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</si>
  <si>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</si>
  <si>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</si>
  <si>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</si>
  <si>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</si>
  <si>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</si>
  <si>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</si>
  <si>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</si>
  <si>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</si>
  <si>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</si>
  <si>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</si>
  <si>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</si>
  <si>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</si>
  <si>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</si>
  <si>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</si>
  <si>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</si>
  <si>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</si>
  <si>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</si>
  <si>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</si>
  <si>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</si>
  <si>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</si>
  <si>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</si>
  <si>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</si>
  <si>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</si>
  <si>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</si>
  <si>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</si>
  <si>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</si>
  <si>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</si>
  <si>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</si>
  <si>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</si>
  <si>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</si>
  <si>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</si>
  <si>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</si>
  <si>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</si>
  <si>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</si>
  <si>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</si>
  <si>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</si>
  <si>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</si>
  <si>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</si>
  <si>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</si>
  <si>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</si>
  <si>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</si>
  <si>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</si>
  <si>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</si>
  <si>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</si>
  <si>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</si>
  <si>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</si>
  <si>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</si>
  <si>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</si>
  <si>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</si>
  <si>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</si>
  <si>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</si>
  <si>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</si>
  <si>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</si>
  <si>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</si>
  <si>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</si>
  <si>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</si>
  <si>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</si>
  <si>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</si>
  <si>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</si>
  <si>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</si>
  <si>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</si>
  <si>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</si>
  <si>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</si>
  <si>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</si>
  <si>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</si>
  <si>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</si>
  <si>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</si>
  <si>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</si>
  <si>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</si>
  <si>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</si>
  <si>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</si>
  <si>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</si>
  <si>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</si>
  <si>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</si>
  <si>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</si>
  <si>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</si>
  <si>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</si>
  <si>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</si>
  <si>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</si>
  <si>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</si>
  <si>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</si>
  <si>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</si>
  <si>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</si>
  <si>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</si>
  <si>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</si>
  <si>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</si>
  <si>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</si>
  <si>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</si>
  <si>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</si>
  <si>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</si>
  <si>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</si>
  <si>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</si>
  <si>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</si>
  <si>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</si>
  <si>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</si>
  <si>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</si>
  <si>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</si>
  <si>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</si>
  <si>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</si>
  <si>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</si>
  <si>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</si>
  <si>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</si>
  <si>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</si>
  <si>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</si>
  <si>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</si>
  <si>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</si>
  <si>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</si>
  <si>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</si>
  <si>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</si>
  <si>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</si>
  <si>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</si>
  <si>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</si>
  <si>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</si>
  <si>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</si>
  <si>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</si>
  <si>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</si>
  <si>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</si>
  <si>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</si>
  <si>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</si>
  <si>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</si>
  <si>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</si>
  <si>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</si>
  <si>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</si>
  <si>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</si>
  <si>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</si>
  <si>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</si>
  <si>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</si>
  <si>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</si>
  <si>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</si>
  <si>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</si>
  <si>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</si>
  <si>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</si>
  <si>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</si>
  <si>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</si>
  <si>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</si>
  <si>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</si>
  <si>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</si>
  <si>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</si>
  <si>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</si>
  <si>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</si>
  <si>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</si>
  <si>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</si>
  <si>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</si>
  <si>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</si>
  <si>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</si>
  <si>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</si>
  <si>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</si>
  <si>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</si>
  <si>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</si>
  <si>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</si>
  <si>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</si>
  <si>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</si>
  <si>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</si>
  <si>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</si>
  <si>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</si>
  <si>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</si>
  <si>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</si>
  <si>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</si>
  <si>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</si>
  <si>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</si>
  <si>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</si>
  <si>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</si>
  <si>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</si>
  <si>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</si>
  <si>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</si>
  <si>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</si>
  <si>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</si>
  <si>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</si>
  <si>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</si>
  <si>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</si>
  <si>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</si>
  <si>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</si>
  <si>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</si>
  <si>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</si>
  <si>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</si>
  <si>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</si>
  <si>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</si>
  <si>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</si>
  <si>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</si>
  <si>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</si>
  <si>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</si>
  <si>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</si>
  <si>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</si>
  <si>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</si>
  <si>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</si>
  <si>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</si>
  <si>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</si>
  <si>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</si>
  <si>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</si>
  <si>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</si>
  <si>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</si>
  <si>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</si>
  <si>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</si>
  <si>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</si>
  <si>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</si>
  <si>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</si>
  <si>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</si>
  <si>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</si>
  <si>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</si>
  <si>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</si>
  <si>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</si>
  <si>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</si>
  <si>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</si>
  <si>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</si>
  <si>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</si>
  <si>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</si>
  <si>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</si>
  <si>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</si>
  <si>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</si>
  <si>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</si>
  <si>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</si>
  <si>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</si>
  <si>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</si>
  <si>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</si>
  <si>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</si>
  <si>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</si>
  <si>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</si>
  <si>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</si>
  <si>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</si>
  <si>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</si>
  <si>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</si>
  <si>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</si>
  <si>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</si>
  <si>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</si>
  <si>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</si>
  <si>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</si>
  <si>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</si>
  <si>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</si>
  <si>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</si>
  <si>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</si>
  <si>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</si>
  <si>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</si>
  <si>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</si>
  <si>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</si>
  <si>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</si>
  <si>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</si>
  <si>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</si>
  <si>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</si>
  <si>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</si>
  <si>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</si>
  <si>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</si>
  <si>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</si>
  <si>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</si>
  <si>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</si>
  <si>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</si>
  <si>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</si>
  <si>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</si>
  <si>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</si>
  <si>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</si>
  <si>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</si>
  <si>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</si>
  <si>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</si>
  <si>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</si>
  <si>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</si>
  <si>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</si>
  <si>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</si>
  <si>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</si>
  <si>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</si>
  <si>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</si>
  <si>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</si>
  <si>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</si>
  <si>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</si>
  <si>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</si>
  <si>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</si>
  <si>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</si>
  <si>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</si>
  <si>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</si>
  <si>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</si>
  <si>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</si>
  <si>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</si>
  <si>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</si>
  <si>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</si>
  <si>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</si>
  <si>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</si>
  <si>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</si>
  <si>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</si>
  <si>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</si>
  <si>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</si>
  <si>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</si>
  <si>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</si>
  <si>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</si>
  <si>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</si>
  <si>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</si>
  <si>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</si>
  <si>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</si>
  <si>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</si>
  <si>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</si>
  <si>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</si>
  <si>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</si>
  <si>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</si>
  <si>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</si>
  <si>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</si>
  <si>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</si>
  <si>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</si>
  <si>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</si>
  <si>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</si>
  <si>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</si>
  <si>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</si>
  <si>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</si>
  <si>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</si>
  <si>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</si>
  <si>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</si>
  <si>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</si>
  <si>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</si>
  <si>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</si>
  <si>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</si>
  <si>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</si>
  <si>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</si>
  <si>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</si>
  <si>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</si>
  <si>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</si>
  <si>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</si>
  <si>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</si>
  <si>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</si>
  <si>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</si>
  <si>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</si>
  <si>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</si>
  <si>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</si>
  <si>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</si>
  <si>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</si>
  <si>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</si>
  <si>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</si>
  <si>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</si>
  <si>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</si>
  <si>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</si>
  <si>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</si>
  <si>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</si>
  <si>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</si>
  <si>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</si>
  <si>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</si>
  <si>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</si>
  <si>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</si>
  <si>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</si>
  <si>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</si>
  <si>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</si>
  <si>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</si>
  <si>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</si>
  <si>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</si>
  <si>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</si>
  <si>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</si>
  <si>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</si>
  <si>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</si>
  <si>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</si>
  <si>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</si>
  <si>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</si>
  <si>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</si>
  <si>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</si>
  <si>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</si>
  <si>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</si>
  <si>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</si>
  <si>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</si>
  <si>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</si>
  <si>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</si>
  <si>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</si>
  <si>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</si>
  <si>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</si>
  <si>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</si>
  <si>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</si>
  <si>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</si>
  <si>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</si>
  <si>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</si>
  <si>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</si>
  <si>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</si>
  <si>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</si>
  <si>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</si>
  <si>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</si>
  <si>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</si>
  <si>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</si>
  <si>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</si>
  <si>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</si>
  <si>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</si>
  <si>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</si>
  <si>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</si>
  <si>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</si>
  <si>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</si>
  <si>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</si>
  <si>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</si>
  <si>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</si>
  <si>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</si>
  <si>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</si>
  <si>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</si>
  <si>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</si>
  <si>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</si>
  <si>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</si>
  <si>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</si>
  <si>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</si>
  <si>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</si>
  <si>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</si>
  <si>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</si>
  <si>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</si>
  <si>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</si>
  <si>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</si>
  <si>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</si>
  <si>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</si>
  <si>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</si>
  <si>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</si>
  <si>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</si>
  <si>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</si>
  <si>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</si>
  <si>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</si>
  <si>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</si>
  <si>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</si>
  <si>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</si>
  <si>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</si>
  <si>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</si>
  <si>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</si>
  <si>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</si>
  <si>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</si>
  <si>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</si>
  <si>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</si>
  <si>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</si>
  <si>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</si>
  <si>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</si>
  <si>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</si>
  <si>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</si>
  <si>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</si>
  <si>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</si>
  <si>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</si>
  <si>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</si>
  <si>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</si>
  <si>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</si>
  <si>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</si>
  <si>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</si>
  <si>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</si>
  <si>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</si>
  <si>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</si>
  <si>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</si>
  <si>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</si>
  <si>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</si>
  <si>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</si>
  <si>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</si>
  <si>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</si>
  <si>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</si>
  <si>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</si>
  <si>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</si>
  <si>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</si>
  <si>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</si>
  <si>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</si>
  <si>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</si>
  <si>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</si>
  <si>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</si>
  <si>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</si>
  <si>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</si>
  <si>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</si>
  <si>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</si>
  <si>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</si>
  <si>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</si>
  <si>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</si>
  <si>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</si>
  <si>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</si>
  <si>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</si>
  <si>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</si>
  <si>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</si>
  <si>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</si>
  <si>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</si>
  <si>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</si>
  <si>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</si>
  <si>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</si>
  <si>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</si>
  <si>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</si>
  <si>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</si>
  <si>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</si>
  <si>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</si>
  <si>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</si>
  <si>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</si>
  <si>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</si>
  <si>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</si>
  <si>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</si>
  <si>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</si>
  <si>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</si>
  <si>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</si>
  <si>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</si>
  <si>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</si>
  <si>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</si>
  <si>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</si>
  <si>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</si>
  <si>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</si>
  <si>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</si>
  <si>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</si>
  <si>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</si>
  <si>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</si>
  <si>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</si>
  <si>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</si>
  <si>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</si>
  <si>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</si>
  <si>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</si>
  <si>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</si>
  <si>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</si>
  <si>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</si>
  <si>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</si>
  <si>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</si>
  <si>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</si>
  <si>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</si>
  <si>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</si>
  <si>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</si>
  <si>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</si>
  <si>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</si>
  <si>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</si>
  <si>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</si>
  <si>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</si>
  <si>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</si>
  <si>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</si>
  <si>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</si>
  <si>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</si>
  <si>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</si>
  <si>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</si>
  <si>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</si>
  <si>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</si>
  <si>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</si>
  <si>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</si>
  <si>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</si>
  <si>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</si>
  <si>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</si>
  <si>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</si>
  <si>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</si>
  <si>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</si>
  <si>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</si>
  <si>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</si>
  <si>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</si>
  <si>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</si>
  <si>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</si>
  <si>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</si>
  <si>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</si>
  <si>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</si>
  <si>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</si>
  <si>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</si>
  <si>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</si>
  <si>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</si>
  <si>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</si>
  <si>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</si>
  <si>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</si>
  <si>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</si>
  <si>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</si>
  <si>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</si>
  <si>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</si>
  <si>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</si>
  <si>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</si>
  <si>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</si>
  <si>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</si>
  <si>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</si>
  <si>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</si>
  <si>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</si>
  <si>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</si>
  <si>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</si>
  <si>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</si>
  <si>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</si>
  <si>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</si>
  <si>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</si>
  <si>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</si>
  <si>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</si>
  <si>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</si>
  <si>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</si>
  <si>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</si>
  <si>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</si>
  <si>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</si>
  <si>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</si>
  <si>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</si>
  <si>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</si>
  <si>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</si>
  <si>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</si>
  <si>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</si>
  <si>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</si>
  <si>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</si>
  <si>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</si>
  <si>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</si>
  <si>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</si>
  <si>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</si>
  <si>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</si>
  <si>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</si>
  <si>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</si>
  <si>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</si>
  <si>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</si>
  <si>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</si>
  <si>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</si>
  <si>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</si>
  <si>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</si>
  <si>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</si>
  <si>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</si>
  <si>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</si>
  <si>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</si>
  <si>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</si>
  <si>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</si>
  <si>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</si>
  <si>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</si>
  <si>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</si>
  <si>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</si>
  <si>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</si>
  <si>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</si>
  <si>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</si>
  <si>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</si>
  <si>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</si>
  <si>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</si>
  <si>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</si>
  <si>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</si>
  <si>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</si>
  <si>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</si>
  <si>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</si>
  <si>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</si>
  <si>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</si>
  <si>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</si>
  <si>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</si>
  <si>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</si>
  <si>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</si>
  <si>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</si>
  <si>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</si>
  <si>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</si>
  <si>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</si>
  <si>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</si>
  <si>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</si>
  <si>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</si>
  <si>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</si>
  <si>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</si>
  <si>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</si>
  <si>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</si>
  <si>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</si>
  <si>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</si>
  <si>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</si>
  <si>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</si>
  <si>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</si>
  <si>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</si>
  <si>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</si>
  <si>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</si>
  <si>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</si>
  <si>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</si>
  <si>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</si>
  <si>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</si>
  <si>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</si>
  <si>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</si>
  <si>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</si>
  <si>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</si>
  <si>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</si>
  <si>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</si>
  <si>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</si>
  <si>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</si>
  <si>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</si>
  <si>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</si>
  <si>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</si>
  <si>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</si>
  <si>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</si>
  <si>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</si>
  <si>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</si>
  <si>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</si>
  <si>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</si>
  <si>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</si>
  <si>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</si>
  <si>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</si>
  <si>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</si>
  <si>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</si>
  <si>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</si>
  <si>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</si>
  <si>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</si>
  <si>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</si>
  <si>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</si>
  <si>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</si>
  <si>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</si>
  <si>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</si>
  <si>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</si>
  <si>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</si>
  <si>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</si>
  <si>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</si>
  <si>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</si>
  <si>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</si>
  <si>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</si>
  <si>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</si>
  <si>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</si>
  <si>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</si>
  <si>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</si>
  <si>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</si>
  <si>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</si>
  <si>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</si>
  <si>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</si>
  <si>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</si>
  <si>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</si>
  <si>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</si>
  <si>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</si>
  <si>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</si>
  <si>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</si>
  <si>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</si>
  <si>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</si>
  <si>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</si>
  <si>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</si>
  <si>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</si>
  <si>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</si>
  <si>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</si>
  <si>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</si>
  <si>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</si>
  <si>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</si>
  <si>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</si>
  <si>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</si>
  <si>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</si>
  <si>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</si>
  <si>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</si>
  <si>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</si>
  <si>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</si>
  <si>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</si>
  <si>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</si>
  <si>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</si>
  <si>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</si>
  <si>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</si>
  <si>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</si>
  <si>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</si>
  <si>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</si>
  <si>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</si>
  <si>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</si>
  <si>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</si>
  <si>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</si>
  <si>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</si>
  <si>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</si>
  <si>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</si>
  <si>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</si>
  <si>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</si>
  <si>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</si>
  <si>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</si>
  <si>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</si>
  <si>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</si>
  <si>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</si>
  <si>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</si>
  <si>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</si>
  <si>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</si>
  <si>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</si>
  <si>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</si>
  <si>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</si>
  <si>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</si>
  <si>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</si>
  <si>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</si>
  <si>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</si>
  <si>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</si>
  <si>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</si>
  <si>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</si>
  <si>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</si>
  <si>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</si>
  <si>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</si>
  <si>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</si>
  <si>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</si>
  <si>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</si>
  <si>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</si>
  <si>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</si>
  <si>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</si>
  <si>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</si>
  <si>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</si>
  <si>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</si>
  <si>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</si>
  <si>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</si>
  <si>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</si>
  <si>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</si>
  <si>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</si>
  <si>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</si>
  <si>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</si>
  <si>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</si>
  <si>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</si>
  <si>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</si>
  <si>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</si>
  <si>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</si>
  <si>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</si>
  <si>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</si>
  <si>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</si>
  <si>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</si>
  <si>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</si>
  <si>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</si>
  <si>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</si>
  <si>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</si>
  <si>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</si>
  <si>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</si>
  <si>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</si>
  <si>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</si>
  <si>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</si>
  <si>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</si>
  <si>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</si>
  <si>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</si>
  <si>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</si>
  <si>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</si>
  <si>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</si>
  <si>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</si>
  <si>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</si>
  <si>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</si>
  <si>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</si>
  <si>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</si>
  <si>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</si>
  <si>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</si>
  <si>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</si>
  <si>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</si>
  <si>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</si>
  <si>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</si>
  <si>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</si>
  <si>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</si>
  <si>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</si>
  <si>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</si>
  <si>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</si>
  <si>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</si>
  <si>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</si>
  <si>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</si>
  <si>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</si>
  <si>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</si>
  <si>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</si>
  <si>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</si>
  <si>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</si>
  <si>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</si>
  <si>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</si>
  <si>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</si>
  <si>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</si>
  <si>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</si>
  <si>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</si>
  <si>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</si>
  <si>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</si>
  <si>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</si>
  <si>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</si>
  <si>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</si>
  <si>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</si>
  <si>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</si>
  <si>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</si>
  <si>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</si>
  <si>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</si>
  <si>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</si>
  <si>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</si>
  <si>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</si>
  <si>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</si>
  <si>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</si>
  <si>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</si>
  <si>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</si>
  <si>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</si>
  <si>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</si>
  <si>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</si>
  <si>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</si>
  <si>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</si>
  <si>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</si>
  <si>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</si>
  <si>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</si>
  <si>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</si>
  <si>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</si>
  <si>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</si>
  <si>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</si>
  <si>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</si>
  <si>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</si>
  <si>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</si>
  <si>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</si>
  <si>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</si>
  <si>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</si>
  <si>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</si>
  <si>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</si>
  <si>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</si>
  <si>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</si>
  <si>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</si>
  <si>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</si>
  <si>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</si>
  <si>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</si>
  <si>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</si>
  <si>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</si>
  <si>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</si>
  <si>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</si>
  <si>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</si>
  <si>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</si>
  <si>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</si>
  <si>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</si>
  <si>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</si>
  <si>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</si>
  <si>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</si>
  <si>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</si>
  <si>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</si>
  <si>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</si>
  <si>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</si>
  <si>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</si>
  <si>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</si>
  <si>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</si>
  <si>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</si>
  <si>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</si>
  <si>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</si>
  <si>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</si>
  <si>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</si>
  <si>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</si>
  <si>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</si>
  <si>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</si>
  <si>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</si>
  <si>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</si>
  <si>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</si>
  <si>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</si>
  <si>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</si>
  <si>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</si>
  <si>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</si>
  <si>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</si>
  <si>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</si>
  <si>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</si>
  <si>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</si>
  <si>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</si>
  <si>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</si>
  <si>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</si>
  <si>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</si>
  <si>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</si>
  <si>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</si>
  <si>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</si>
  <si>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</si>
  <si>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</si>
  <si>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</si>
  <si>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</si>
  <si>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</si>
  <si>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</si>
  <si>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</si>
  <si>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</si>
  <si>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</si>
  <si>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</si>
  <si>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</si>
  <si>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</si>
  <si>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</si>
  <si>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</si>
  <si>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</si>
  <si>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</si>
  <si>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</si>
  <si>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</si>
  <si>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</si>
  <si>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</si>
  <si>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</si>
  <si>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</si>
  <si>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</si>
  <si>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</si>
  <si>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</si>
  <si>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</si>
  <si>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</si>
  <si>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</si>
  <si>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</si>
  <si>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</si>
  <si>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</si>
  <si>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</si>
  <si>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</si>
  <si>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</si>
  <si>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</si>
  <si>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</si>
  <si>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</si>
  <si>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</si>
  <si>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</si>
  <si>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</si>
  <si>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</si>
  <si>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</si>
  <si>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</si>
  <si>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</si>
  <si>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</si>
  <si>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</si>
  <si>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</si>
  <si>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</si>
  <si>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</si>
  <si>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</si>
  <si>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</si>
  <si>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</si>
  <si>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</si>
  <si>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</si>
  <si>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</si>
  <si>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</si>
  <si>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</si>
  <si>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</si>
  <si>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</si>
  <si>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</si>
  <si>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</si>
  <si>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</si>
  <si>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</si>
  <si>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</si>
  <si>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</si>
  <si>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</si>
  <si>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</si>
  <si>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</si>
  <si>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</si>
  <si>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</si>
  <si>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</si>
  <si>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</si>
  <si>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</si>
  <si>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</si>
  <si>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</si>
  <si>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</si>
  <si>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</si>
  <si>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</si>
  <si>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</si>
  <si>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</si>
  <si>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</si>
  <si>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</si>
  <si>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</si>
  <si>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</si>
  <si>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</si>
  <si>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</si>
  <si>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</si>
  <si>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</si>
  <si>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</si>
  <si>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</si>
  <si>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</si>
  <si>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</si>
  <si>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</si>
  <si>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</si>
  <si>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</si>
  <si>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</si>
  <si>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</si>
  <si>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</si>
  <si>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</si>
  <si>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</si>
  <si>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</si>
  <si>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</si>
  <si>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</si>
  <si>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</si>
  <si>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</si>
  <si>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</si>
  <si>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</si>
  <si>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</si>
  <si>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</si>
  <si>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</si>
  <si>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</si>
  <si>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</si>
  <si>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</si>
  <si>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</si>
  <si>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</si>
  <si>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</si>
  <si>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</si>
  <si>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</si>
  <si>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</si>
  <si>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</si>
  <si>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</si>
  <si>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</si>
  <si>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</si>
  <si>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</si>
  <si>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</si>
  <si>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</si>
  <si>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</si>
  <si>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</si>
  <si>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</si>
  <si>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</si>
  <si>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</si>
  <si>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</si>
  <si>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</si>
  <si>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</si>
  <si>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</si>
  <si>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</si>
  <si>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</si>
  <si>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</si>
  <si>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</si>
  <si>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</si>
  <si>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</si>
  <si>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</si>
  <si>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</si>
  <si>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</si>
  <si>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</si>
  <si>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</si>
  <si>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</si>
  <si>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</si>
  <si>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</si>
  <si>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</si>
  <si>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</si>
  <si>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</si>
  <si>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</si>
  <si>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</si>
  <si>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</si>
  <si>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</si>
  <si>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</si>
  <si>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</si>
  <si>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</si>
  <si>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</si>
  <si>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</si>
  <si>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</si>
  <si>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</si>
  <si>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</si>
  <si>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</si>
  <si>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</si>
  <si>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</si>
  <si>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</si>
  <si>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</si>
  <si>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</si>
  <si>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</si>
  <si>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</si>
  <si>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</si>
  <si>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</si>
  <si>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</si>
  <si>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</si>
  <si>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</si>
  <si>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</si>
  <si>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</si>
  <si>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</si>
  <si>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</si>
  <si>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</si>
  <si>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</si>
  <si>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</si>
  <si>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</si>
  <si>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</si>
  <si>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</si>
  <si>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</si>
  <si>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</si>
  <si>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</si>
  <si>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</si>
  <si>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</si>
  <si>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</si>
  <si>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</si>
  <si>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</si>
  <si>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</si>
  <si>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</si>
  <si>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</si>
  <si>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</si>
  <si>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</si>
  <si>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</si>
  <si>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</si>
  <si>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</si>
  <si>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</si>
  <si>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</si>
  <si>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</si>
  <si>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</si>
  <si>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</si>
  <si>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</si>
  <si>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</si>
  <si>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</si>
  <si>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</si>
  <si>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</si>
  <si>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</si>
  <si>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</si>
  <si>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</si>
  <si>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</si>
  <si>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</si>
  <si>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</si>
  <si>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</si>
  <si>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</si>
  <si>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</si>
  <si>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</si>
  <si>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</si>
  <si>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</si>
  <si>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</si>
  <si>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</si>
  <si>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</si>
  <si>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</si>
  <si>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</si>
  <si>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</si>
  <si>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</si>
  <si>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</si>
  <si>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</si>
  <si>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</si>
  <si>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</si>
  <si>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</si>
  <si>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</si>
  <si>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</si>
  <si>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</si>
  <si>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</si>
  <si>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</si>
  <si>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</si>
  <si>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</si>
  <si>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</si>
  <si>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</si>
  <si>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</si>
  <si>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</si>
  <si>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</si>
  <si>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</si>
  <si>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</si>
  <si>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</si>
  <si>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</si>
  <si>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</si>
  <si>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</si>
  <si>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</si>
  <si>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</si>
  <si>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</si>
  <si>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</si>
  <si>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</si>
  <si>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</si>
  <si>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</si>
  <si>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</si>
  <si>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</si>
  <si>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</si>
  <si>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</si>
  <si>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</si>
  <si>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</si>
  <si>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</si>
  <si>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</si>
  <si>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</si>
  <si>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</si>
  <si>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</si>
  <si>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</si>
  <si>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</si>
  <si>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</si>
  <si>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</si>
  <si>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</si>
  <si>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</si>
  <si>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</si>
  <si>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</si>
  <si>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</si>
  <si>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</si>
  <si>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</si>
  <si>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</si>
  <si>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</si>
  <si>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</si>
  <si>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</si>
  <si>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</si>
  <si>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</si>
  <si>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</si>
  <si>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</si>
  <si>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</si>
  <si>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</si>
  <si>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</si>
  <si>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</si>
  <si>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</si>
  <si>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</si>
  <si>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</si>
  <si>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</si>
  <si>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</si>
  <si>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</si>
  <si>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</si>
  <si>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</si>
  <si>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</si>
  <si>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</si>
  <si>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</si>
  <si>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</si>
  <si>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</si>
  <si>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</si>
  <si>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</si>
  <si>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</si>
  <si>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</si>
  <si>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</si>
  <si>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</si>
  <si>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</si>
  <si>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</si>
  <si>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</si>
  <si>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</si>
  <si>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</si>
  <si>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</si>
  <si>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</si>
  <si>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</si>
  <si>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</si>
  <si>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</si>
  <si>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</si>
  <si>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</si>
  <si>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</si>
  <si>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</si>
  <si>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</si>
  <si>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</si>
  <si>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</si>
  <si>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</si>
  <si>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</si>
  <si>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</si>
  <si>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</si>
  <si>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</si>
  <si>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</si>
  <si>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</si>
  <si>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</si>
  <si>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</si>
  <si>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</si>
  <si>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</si>
  <si>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</si>
  <si>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</si>
  <si>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</si>
  <si>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</si>
  <si>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</si>
  <si>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</si>
  <si>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</si>
  <si>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</si>
  <si>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</si>
  <si>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</si>
  <si>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</si>
  <si>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</si>
  <si>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</si>
  <si>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</si>
  <si>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</si>
  <si>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</si>
  <si>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</si>
  <si>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</si>
  <si>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</si>
  <si>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</si>
  <si>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</si>
  <si>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</si>
  <si>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</si>
  <si>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</si>
  <si>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</si>
  <si>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</si>
  <si>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</si>
  <si>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</si>
  <si>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</si>
  <si>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</si>
  <si>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</si>
  <si>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</si>
  <si>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</si>
  <si>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</si>
  <si>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</si>
  <si>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</si>
  <si>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</si>
  <si>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</si>
  <si>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</si>
  <si>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</si>
  <si>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</si>
  <si>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</si>
  <si>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</si>
  <si>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</si>
  <si>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</si>
  <si>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</si>
  <si>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</si>
  <si>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</si>
  <si>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</si>
  <si>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</si>
  <si>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</si>
  <si>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</si>
  <si>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</si>
  <si>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</si>
  <si>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</si>
  <si>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</si>
  <si>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</si>
  <si>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</si>
  <si>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</si>
  <si>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</si>
  <si>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</si>
  <si>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</si>
  <si>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</si>
  <si>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</si>
  <si>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</si>
  <si>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</si>
  <si>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</si>
  <si>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</si>
  <si>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</si>
  <si>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</si>
  <si>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</si>
  <si>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</si>
  <si>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</si>
  <si>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</si>
  <si>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</si>
  <si>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</si>
  <si>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</si>
  <si>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</si>
  <si>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</si>
  <si>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</si>
  <si>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</si>
  <si>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</si>
  <si>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</si>
  <si>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</si>
  <si>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</si>
  <si>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</si>
  <si>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</si>
  <si>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</si>
  <si>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</si>
  <si>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</si>
  <si>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</si>
  <si>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</si>
  <si>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</si>
  <si>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</si>
  <si>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</si>
  <si>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</si>
  <si>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</si>
  <si>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</si>
  <si>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</si>
  <si>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</si>
  <si>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</si>
  <si>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</si>
  <si>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</si>
  <si>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</si>
  <si>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</si>
  <si>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</si>
  <si>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</si>
  <si>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</si>
  <si>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</si>
  <si>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</si>
  <si>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</si>
  <si>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</si>
  <si>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</si>
  <si>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</si>
  <si>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</si>
  <si>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</si>
  <si>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</si>
  <si>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</si>
  <si>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</si>
  <si>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</si>
  <si>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</si>
  <si>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</si>
  <si>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</si>
  <si>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</si>
  <si>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</si>
  <si>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</si>
  <si>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</si>
  <si>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</si>
  <si>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</si>
  <si>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</si>
  <si>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</si>
  <si>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</si>
  <si>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</si>
  <si>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</si>
  <si>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</si>
  <si>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</si>
  <si>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</si>
  <si>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</si>
  <si>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</si>
  <si>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</si>
  <si>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</si>
  <si>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</si>
  <si>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</si>
  <si>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</si>
  <si>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</si>
  <si>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</si>
  <si>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</si>
  <si>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</si>
  <si>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</si>
  <si>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</si>
  <si>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</si>
  <si>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</si>
  <si>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</si>
  <si>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</si>
  <si>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</si>
  <si>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</si>
  <si>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</si>
  <si>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</si>
  <si>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</si>
  <si>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</si>
  <si>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</si>
  <si>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</si>
  <si>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</si>
  <si>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</si>
  <si>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</si>
  <si>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</si>
  <si>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</si>
  <si>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</si>
  <si>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</si>
  <si>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</si>
  <si>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</si>
  <si>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</si>
  <si>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</si>
  <si>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</si>
  <si>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</si>
  <si>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</si>
  <si>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</si>
  <si>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</si>
  <si>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</si>
  <si>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</si>
  <si>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</si>
  <si>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</si>
  <si>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</si>
  <si>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</si>
  <si>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</si>
  <si>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</si>
  <si>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</si>
  <si>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</si>
  <si>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</si>
  <si>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</si>
  <si>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</si>
  <si>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</si>
  <si>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</si>
  <si>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</si>
  <si>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</si>
  <si>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</si>
  <si>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</si>
  <si>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</si>
  <si>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</si>
  <si>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</si>
  <si>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</si>
  <si>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</si>
  <si>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</si>
  <si>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</si>
  <si>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</si>
  <si>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</si>
  <si>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</si>
  <si>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</si>
  <si>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</si>
  <si>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</si>
  <si>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</si>
  <si>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</si>
  <si>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</si>
  <si>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</si>
  <si>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</si>
  <si>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</si>
  <si>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</si>
  <si>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</si>
  <si>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</si>
  <si>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</si>
  <si>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</si>
  <si>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</si>
  <si>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</si>
  <si>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</si>
  <si>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</si>
  <si>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</si>
  <si>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</si>
  <si>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</si>
  <si>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</si>
  <si>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</si>
  <si>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</si>
  <si>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</si>
  <si>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</si>
  <si>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</si>
  <si>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</si>
  <si>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</si>
  <si>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</si>
  <si>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</si>
  <si>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</si>
  <si>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</si>
  <si>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</si>
  <si>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</si>
  <si>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</si>
  <si>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</si>
  <si>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</si>
  <si>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</si>
  <si>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</si>
  <si>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</si>
  <si>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</si>
  <si>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</si>
  <si>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</si>
  <si>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</si>
  <si>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</si>
  <si>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</si>
  <si>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</si>
  <si>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</si>
  <si>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</si>
  <si>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</si>
  <si>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</si>
  <si>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</si>
  <si>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</si>
  <si>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</si>
  <si>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</si>
  <si>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</si>
  <si>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</si>
  <si>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</si>
  <si>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</si>
  <si>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</si>
  <si>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</si>
  <si>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</si>
  <si>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</si>
  <si>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</si>
  <si>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</si>
  <si>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</si>
  <si>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</si>
  <si>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</si>
  <si>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</si>
  <si>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</si>
  <si>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</si>
  <si>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</si>
  <si>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</si>
  <si>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</si>
  <si>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</si>
  <si>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</si>
  <si>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</si>
  <si>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</si>
  <si>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</si>
  <si>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</si>
  <si>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</si>
  <si>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</si>
  <si>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</si>
  <si>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</si>
  <si>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</si>
  <si>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</si>
  <si>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</si>
  <si>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</si>
  <si>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</si>
  <si>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</si>
  <si>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</si>
  <si>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</si>
  <si>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</si>
  <si>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</si>
  <si>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</si>
  <si>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</si>
  <si>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</si>
  <si>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</si>
  <si>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</si>
  <si>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</si>
  <si>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</si>
  <si>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</si>
  <si>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</si>
  <si>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</si>
  <si>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</si>
  <si>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</si>
  <si>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</si>
  <si>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</si>
  <si>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</si>
  <si>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</si>
  <si>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</si>
  <si>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</si>
  <si>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</si>
  <si>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</si>
  <si>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</si>
  <si>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</si>
  <si>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</si>
  <si>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</si>
  <si>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</si>
  <si>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</si>
  <si>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</si>
  <si>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</si>
  <si>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</si>
  <si>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</si>
  <si>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</si>
  <si>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</si>
  <si>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</si>
  <si>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</si>
  <si>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</si>
  <si>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</si>
  <si>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</si>
  <si>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</si>
  <si>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</si>
  <si>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</si>
  <si>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</si>
  <si>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</si>
  <si>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</si>
  <si>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</si>
  <si>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</si>
  <si>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</si>
  <si>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</si>
  <si>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</si>
  <si>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</si>
  <si>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</si>
  <si>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</si>
  <si>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</si>
  <si>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</si>
  <si>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</si>
  <si>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</si>
  <si>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</si>
  <si>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</si>
  <si>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</si>
  <si>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</si>
  <si>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</si>
  <si>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</si>
  <si>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</si>
  <si>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</si>
  <si>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</si>
  <si>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</si>
  <si>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</si>
  <si>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</si>
  <si>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</si>
  <si>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</si>
  <si>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</si>
  <si>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</si>
  <si>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</si>
  <si>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</si>
  <si>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</si>
  <si>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</si>
  <si>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</si>
  <si>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</si>
  <si>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</si>
  <si>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</si>
  <si>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</si>
  <si>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</si>
  <si>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</si>
  <si>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</si>
  <si>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</si>
  <si>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</si>
  <si>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</si>
  <si>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</si>
  <si>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</si>
  <si>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</si>
  <si>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</si>
  <si>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</si>
  <si>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</si>
  <si>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</si>
  <si>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</si>
  <si>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</si>
  <si>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</si>
  <si>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</si>
  <si>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</si>
  <si>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</si>
  <si>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</si>
  <si>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</si>
  <si>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</si>
  <si>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</si>
  <si>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</si>
  <si>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</si>
  <si>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</si>
  <si>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</si>
  <si>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</si>
  <si>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</si>
  <si>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</si>
  <si>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</si>
  <si>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</si>
  <si>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</si>
  <si>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</si>
  <si>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</si>
  <si>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</si>
  <si>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</si>
  <si>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</si>
  <si>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</si>
  <si>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</si>
  <si>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</si>
  <si>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</si>
  <si>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</si>
  <si>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</si>
  <si>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</si>
  <si>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</si>
  <si>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</si>
  <si>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</si>
  <si>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</si>
  <si>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</si>
  <si>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</si>
  <si>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</si>
  <si>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</si>
  <si>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</si>
  <si>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</si>
  <si>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</si>
  <si>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</si>
  <si>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</si>
  <si>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</si>
  <si>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</si>
  <si>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</si>
  <si>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</si>
  <si>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</si>
  <si>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</si>
  <si>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</si>
  <si>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</si>
  <si>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</si>
  <si>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</si>
  <si>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</si>
  <si>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</si>
  <si>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</si>
  <si>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</si>
  <si>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</si>
  <si>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</si>
  <si>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</si>
  <si>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</si>
  <si>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</si>
  <si>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</si>
  <si>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</si>
  <si>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</si>
  <si>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</si>
  <si>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</si>
  <si>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</si>
  <si>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</si>
  <si>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</si>
  <si>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</si>
  <si>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</si>
  <si>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</si>
  <si>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</si>
  <si>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</si>
  <si>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</si>
  <si>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</si>
  <si>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</si>
  <si>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</si>
  <si>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</si>
  <si>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</si>
  <si>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</si>
  <si>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</si>
  <si>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</si>
  <si>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</si>
  <si>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</si>
  <si>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</si>
  <si>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</si>
  <si>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</si>
  <si>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</si>
  <si>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</si>
  <si>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</si>
  <si>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</si>
  <si>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</si>
  <si>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</si>
  <si>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</si>
  <si>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</si>
  <si>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</si>
  <si>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</si>
  <si>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</si>
  <si>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</si>
  <si>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</si>
  <si>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</si>
  <si>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</si>
  <si>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</si>
  <si>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</si>
  <si>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</si>
  <si>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</si>
  <si>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</si>
  <si>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</si>
  <si>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</si>
  <si>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</si>
  <si>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</si>
  <si>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</si>
  <si>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</si>
  <si>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</si>
  <si>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</si>
  <si>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</si>
  <si>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</si>
  <si>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</si>
  <si>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</si>
  <si>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</si>
  <si>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</si>
  <si>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</si>
  <si>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</si>
  <si>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</si>
  <si>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</si>
  <si>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</si>
  <si>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</si>
  <si>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</si>
  <si>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</si>
  <si>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</si>
  <si>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</si>
  <si>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</si>
  <si>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</si>
  <si>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</si>
  <si>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</si>
  <si>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</si>
  <si>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</si>
  <si>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</si>
  <si>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</si>
  <si>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</si>
  <si>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</si>
  <si>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</si>
  <si>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</si>
  <si>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</si>
  <si>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</si>
  <si>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</si>
  <si>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</si>
  <si>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</si>
  <si>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</si>
  <si>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</si>
  <si>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</si>
  <si>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</si>
  <si>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</si>
  <si>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</si>
  <si>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</si>
  <si>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</si>
  <si>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</si>
  <si>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</si>
  <si>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</si>
  <si>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</si>
  <si>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</si>
  <si>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</si>
  <si>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</si>
  <si>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</si>
  <si>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</si>
  <si>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</si>
  <si>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</si>
  <si>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</si>
  <si>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</si>
  <si>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</si>
  <si>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</si>
  <si>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</si>
  <si>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</si>
  <si>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</si>
  <si>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</si>
  <si>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</si>
  <si>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</si>
  <si>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</si>
  <si>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</si>
  <si>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</si>
  <si>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</si>
  <si>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</si>
  <si>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</si>
  <si>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</si>
  <si>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</si>
  <si>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</si>
  <si>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</si>
  <si>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</si>
  <si>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</si>
  <si>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</si>
  <si>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</si>
  <si>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</si>
  <si>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</si>
  <si>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</si>
  <si>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</si>
  <si>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</si>
  <si>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</si>
  <si>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</si>
  <si>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</si>
  <si>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</si>
  <si>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</si>
  <si>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</si>
  <si>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</si>
  <si>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</si>
  <si>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</si>
  <si>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</si>
  <si>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</si>
  <si>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</si>
  <si>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</si>
  <si>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</si>
  <si>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</si>
  <si>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</si>
  <si>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</si>
  <si>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</si>
  <si>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</si>
  <si>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</si>
  <si>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</si>
  <si>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</si>
  <si>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</si>
  <si>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</si>
  <si>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</si>
  <si>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</si>
  <si>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</si>
  <si>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</si>
  <si>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</si>
  <si>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</si>
  <si>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</si>
  <si>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</si>
  <si>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</si>
  <si>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</si>
  <si>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</si>
  <si>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</si>
  <si>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</si>
  <si>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</si>
  <si>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</si>
  <si>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</si>
  <si>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</si>
  <si>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</si>
  <si>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</si>
  <si>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</si>
  <si>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</si>
  <si>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</si>
  <si>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</si>
  <si>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</si>
  <si>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</si>
  <si>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</si>
  <si>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</si>
  <si>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</si>
  <si>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</si>
  <si>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</si>
  <si>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</si>
  <si>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</si>
  <si>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</si>
  <si>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</si>
  <si>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</si>
  <si>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</si>
  <si>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</si>
  <si>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</si>
  <si>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</si>
  <si>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</si>
  <si>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</si>
  <si>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</si>
  <si>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</si>
  <si>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</si>
  <si>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</si>
  <si>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</si>
  <si>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</si>
  <si>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</si>
  <si>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</si>
  <si>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</si>
  <si>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</si>
  <si>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</si>
  <si>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</si>
  <si>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</si>
  <si>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</si>
  <si>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</si>
  <si>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</si>
  <si>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</si>
  <si>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</si>
  <si>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</si>
  <si>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</si>
  <si>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</si>
  <si>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</si>
  <si>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</si>
  <si>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</si>
  <si>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</si>
  <si>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</si>
  <si>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</si>
  <si>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</si>
  <si>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</si>
  <si>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</si>
  <si>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</si>
  <si>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</si>
  <si>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</si>
  <si>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</si>
  <si>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</si>
  <si>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</si>
  <si>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</si>
  <si>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</si>
  <si>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</si>
  <si>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</si>
  <si>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</si>
  <si>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</si>
  <si>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</si>
  <si>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</si>
  <si>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</si>
  <si>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</si>
  <si>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</si>
  <si>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</si>
  <si>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</si>
  <si>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</si>
  <si>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</si>
  <si>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</si>
  <si>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</si>
  <si>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</si>
  <si>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</si>
  <si>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</si>
  <si>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</si>
  <si>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</si>
  <si>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</si>
  <si>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</si>
  <si>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</si>
  <si>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</si>
  <si>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</si>
  <si>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</si>
  <si>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</si>
  <si>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</si>
  <si>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</si>
  <si>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</si>
  <si>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</si>
  <si>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</si>
  <si>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</si>
  <si>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</si>
  <si>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</si>
  <si>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</si>
  <si>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</si>
  <si>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</si>
  <si>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</si>
  <si>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</si>
  <si>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</si>
  <si>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</si>
  <si>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</si>
  <si>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</si>
  <si>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</si>
  <si>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</si>
  <si>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</si>
  <si>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</si>
  <si>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</si>
  <si>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</si>
  <si>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</si>
  <si>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</si>
  <si>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</si>
  <si>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</si>
  <si>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</si>
  <si>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</si>
  <si>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</si>
  <si>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</si>
  <si>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</si>
  <si>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</si>
  <si>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</si>
  <si>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</si>
  <si>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</si>
  <si>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</si>
  <si>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</si>
  <si>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</si>
  <si>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</si>
  <si>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</si>
  <si>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</si>
  <si>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</si>
  <si>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</si>
  <si>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</si>
  <si>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</si>
  <si>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</si>
  <si>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</si>
  <si>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</si>
  <si>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</si>
  <si>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</si>
  <si>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</si>
  <si>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</si>
  <si>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</si>
  <si>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</si>
  <si>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</si>
  <si>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</si>
  <si>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</si>
  <si>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</si>
  <si>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</si>
  <si>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</si>
  <si>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</si>
  <si>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</si>
  <si>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</si>
  <si>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</si>
  <si>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</si>
  <si>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</si>
  <si>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</si>
  <si>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</si>
  <si>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</si>
  <si>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</si>
  <si>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</si>
  <si>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</si>
  <si>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</si>
  <si>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</si>
  <si>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</si>
  <si>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</si>
  <si>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</si>
  <si>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</si>
  <si>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</si>
  <si>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</si>
  <si>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</si>
  <si>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</si>
  <si>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</si>
  <si>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</si>
  <si>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</si>
  <si>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</si>
  <si>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</si>
  <si>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</si>
  <si>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</si>
  <si>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</si>
  <si>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</si>
  <si>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</si>
  <si>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</si>
  <si>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</si>
  <si>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</si>
  <si>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</si>
  <si>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</si>
  <si>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</si>
  <si>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</si>
  <si>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</si>
  <si>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</si>
  <si>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</si>
  <si>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</si>
  <si>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</si>
  <si>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</si>
  <si>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</si>
  <si>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</si>
  <si>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</si>
  <si>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</si>
  <si>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</si>
  <si>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</si>
  <si>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</si>
  <si>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</si>
  <si>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</si>
  <si>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</si>
  <si>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</si>
  <si>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</si>
  <si>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</si>
  <si>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</si>
  <si>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</si>
  <si>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</si>
  <si>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</si>
  <si>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</si>
  <si>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</si>
  <si>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</si>
  <si>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</si>
  <si>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</si>
  <si>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</si>
  <si>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</si>
  <si>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</si>
  <si>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</si>
  <si>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</si>
  <si>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</si>
  <si>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</si>
  <si>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</si>
  <si>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</si>
  <si>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</si>
  <si>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</si>
  <si>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</si>
  <si>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</si>
  <si>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</si>
  <si>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</si>
  <si>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</si>
  <si>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</si>
  <si>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</si>
  <si>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</si>
  <si>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</si>
  <si>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</si>
  <si>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</si>
  <si>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</si>
  <si>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</si>
  <si>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</si>
  <si>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</si>
  <si>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</si>
  <si>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</si>
  <si>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</si>
  <si>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</si>
  <si>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</si>
  <si>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</si>
  <si>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</si>
  <si>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</si>
  <si>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</si>
  <si>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</si>
  <si>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</si>
  <si>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</si>
  <si>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</si>
  <si>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</si>
  <si>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</si>
  <si>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</si>
  <si>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</si>
  <si>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</si>
  <si>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</si>
  <si>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</si>
  <si>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</si>
  <si>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</si>
  <si>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</si>
  <si>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</si>
  <si>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</si>
  <si>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</si>
  <si>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</si>
  <si>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</si>
  <si>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</si>
  <si>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</si>
  <si>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</si>
  <si>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</si>
  <si>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</si>
  <si>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</si>
  <si>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</si>
  <si>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</si>
  <si>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</si>
  <si>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</si>
  <si>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</si>
  <si>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</si>
  <si>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</si>
  <si>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</si>
  <si>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</si>
  <si>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</si>
  <si>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</si>
  <si>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</si>
  <si>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</si>
  <si>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</si>
  <si>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</si>
  <si>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</si>
  <si>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</si>
  <si>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</si>
  <si>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</si>
  <si>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</si>
  <si>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</si>
  <si>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</si>
  <si>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</si>
  <si>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</si>
  <si>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</si>
  <si>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</si>
  <si>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</si>
  <si>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</si>
  <si>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</si>
  <si>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</si>
  <si>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</si>
  <si>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</si>
  <si>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</si>
  <si>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</si>
  <si>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</si>
  <si>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</si>
  <si>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</si>
  <si>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</si>
  <si>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</si>
  <si>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</si>
  <si>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</si>
  <si>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</si>
  <si>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</si>
  <si>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</si>
  <si>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</si>
  <si>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</si>
  <si>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</si>
  <si>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</si>
  <si>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</si>
  <si>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</si>
  <si>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</si>
  <si>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</si>
  <si>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</si>
  <si>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</si>
  <si>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</si>
  <si>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</si>
  <si>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</si>
  <si>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</si>
  <si>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</si>
  <si>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</si>
  <si>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</si>
  <si>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</si>
  <si>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</si>
  <si>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</si>
  <si>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</si>
  <si>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</si>
  <si>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</si>
  <si>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</si>
  <si>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</si>
  <si>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</si>
  <si>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</si>
  <si>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</si>
  <si>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</si>
  <si>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</si>
  <si>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</si>
  <si>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</si>
  <si>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</si>
  <si>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</si>
  <si>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</si>
  <si>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</si>
  <si>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</si>
  <si>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</si>
  <si>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</si>
  <si>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</si>
  <si>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</si>
  <si>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</si>
  <si>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</si>
  <si>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</si>
  <si>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</si>
  <si>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</si>
  <si>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</si>
  <si>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</si>
  <si>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</si>
  <si>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</si>
  <si>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</si>
  <si>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</si>
  <si>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</si>
  <si>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</si>
  <si>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</si>
  <si>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</si>
  <si>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</si>
  <si>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</si>
  <si>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</si>
  <si>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</si>
  <si>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</si>
  <si>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</si>
  <si>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</si>
  <si>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</si>
  <si>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</si>
  <si>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</si>
  <si>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</si>
  <si>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</si>
  <si>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</si>
  <si>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</si>
  <si>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</si>
  <si>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</si>
  <si>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</si>
  <si>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</si>
  <si>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</si>
  <si>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</si>
  <si>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</si>
  <si>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</si>
  <si>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</si>
  <si>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</si>
  <si>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</si>
  <si>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</si>
  <si>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</si>
  <si>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</si>
  <si>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</si>
  <si>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</si>
  <si>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</si>
  <si>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</si>
  <si>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</si>
  <si>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</si>
  <si>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</si>
  <si>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</si>
  <si>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</si>
  <si>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</si>
  <si>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</si>
  <si>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</si>
  <si>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</si>
  <si>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</si>
  <si>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</si>
  <si>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</si>
  <si>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</si>
  <si>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</si>
  <si>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</si>
  <si>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</si>
  <si>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</si>
  <si>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</si>
  <si>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</si>
  <si>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</si>
  <si>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</si>
  <si>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</si>
  <si>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</si>
  <si>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</si>
  <si>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</si>
  <si>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</si>
  <si>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</si>
  <si>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</si>
  <si>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</si>
  <si>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</si>
  <si>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</si>
  <si>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</si>
  <si>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</si>
  <si>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</si>
  <si>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</si>
  <si>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</si>
  <si>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</si>
  <si>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</si>
  <si>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</si>
  <si>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</si>
  <si>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</si>
  <si>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</si>
  <si>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</si>
  <si>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</si>
  <si>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</si>
  <si>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</si>
  <si>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</si>
  <si>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</si>
  <si>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</si>
  <si>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</si>
  <si>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</si>
  <si>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</si>
  <si>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</si>
  <si>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</si>
  <si>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</si>
  <si>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</si>
  <si>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</si>
  <si>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</si>
  <si>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</si>
  <si>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</si>
  <si>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</si>
  <si>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</si>
  <si>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</si>
  <si>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</si>
  <si>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</si>
  <si>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</si>
  <si>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</si>
  <si>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</si>
  <si>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</si>
  <si>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</si>
  <si>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</si>
  <si>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</si>
  <si>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</si>
  <si>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</si>
  <si>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</si>
  <si>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</si>
  <si>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</si>
  <si>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</si>
  <si>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</si>
  <si>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</si>
  <si>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</si>
  <si>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</si>
  <si>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</si>
  <si>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</si>
  <si>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</si>
  <si>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</si>
  <si>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</si>
  <si>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</si>
  <si>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</si>
  <si>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</si>
  <si>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</si>
  <si>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</si>
  <si>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</si>
  <si>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</si>
  <si>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</si>
  <si>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</si>
  <si>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</si>
  <si>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</si>
  <si>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</si>
  <si>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</si>
  <si>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</si>
  <si>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</si>
  <si>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</si>
  <si>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</si>
  <si>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</si>
  <si>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</si>
  <si>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</si>
  <si>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</si>
  <si>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</si>
  <si>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</si>
  <si>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</si>
  <si>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</si>
  <si>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</si>
  <si>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</si>
  <si>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</si>
  <si>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</si>
  <si>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</si>
  <si>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</si>
  <si>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</si>
  <si>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</si>
  <si>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</si>
  <si>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</si>
  <si>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</si>
  <si>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</si>
  <si>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</si>
  <si>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</si>
  <si>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</si>
  <si>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</si>
  <si>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</si>
  <si>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</si>
  <si>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</si>
  <si>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</si>
  <si>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</si>
  <si>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</si>
  <si>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</si>
  <si>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</si>
  <si>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</si>
  <si>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</si>
  <si>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</si>
  <si>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</si>
  <si>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</si>
  <si>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</si>
  <si>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</si>
  <si>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</si>
  <si>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</si>
  <si>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</si>
  <si>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</si>
  <si>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</si>
  <si>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</si>
  <si>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</si>
  <si>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</si>
  <si>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</si>
  <si>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</si>
  <si>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</si>
  <si>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</si>
  <si>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</si>
  <si>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</si>
  <si>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</si>
  <si>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</si>
  <si>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</si>
  <si>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</si>
  <si>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</si>
  <si>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</si>
  <si>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</si>
  <si>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</si>
  <si>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</si>
  <si>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</si>
  <si>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</si>
  <si>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</si>
  <si>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</si>
  <si>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</si>
  <si>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</si>
  <si>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</si>
  <si>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</si>
  <si>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</si>
  <si>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</si>
  <si>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</si>
  <si>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</si>
  <si>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</si>
  <si>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</si>
  <si>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</si>
  <si>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</si>
  <si>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</si>
  <si>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</si>
  <si>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</si>
  <si>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</si>
  <si>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</si>
  <si>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</si>
  <si>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</si>
  <si>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</si>
  <si>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</si>
  <si>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</si>
  <si>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</si>
  <si>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</si>
  <si>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</si>
  <si>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</si>
  <si>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</si>
  <si>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</si>
  <si>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</si>
  <si>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</si>
  <si>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</si>
  <si>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</si>
  <si>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</si>
  <si>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</si>
  <si>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</si>
  <si>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</si>
  <si>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</si>
  <si>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</si>
  <si>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</si>
  <si>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</si>
  <si>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</si>
  <si>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</si>
  <si>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</si>
  <si>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</si>
  <si>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</si>
  <si>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</si>
  <si>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</si>
  <si>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</si>
  <si>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</si>
  <si>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</si>
  <si>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</si>
  <si>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</si>
  <si>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</si>
  <si>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</si>
  <si>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</si>
  <si>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</si>
  <si>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</si>
  <si>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</si>
  <si>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</si>
  <si>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</si>
  <si>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</si>
  <si>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</si>
  <si>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</si>
  <si>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</si>
  <si>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</si>
  <si>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</si>
  <si>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</si>
  <si>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</si>
  <si>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</si>
  <si>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</si>
  <si>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</si>
  <si>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</si>
  <si>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</si>
  <si>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</si>
  <si>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</si>
  <si>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</si>
  <si>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</si>
  <si>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</si>
  <si>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</si>
  <si>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</si>
  <si>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</si>
  <si>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</si>
  <si>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</si>
  <si>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</si>
  <si>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</si>
  <si>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</si>
  <si>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</si>
  <si>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</si>
  <si>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</si>
  <si>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</si>
  <si>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</si>
  <si>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</si>
  <si>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</si>
  <si>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</si>
  <si>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</si>
  <si>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</si>
  <si>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</si>
  <si>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</si>
  <si>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</si>
  <si>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</si>
  <si>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</si>
  <si>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</si>
  <si>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</si>
  <si>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</si>
  <si>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</si>
  <si>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</si>
  <si>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</si>
  <si>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</si>
  <si>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</si>
  <si>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</si>
  <si>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</si>
  <si>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</si>
  <si>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</si>
  <si>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</si>
  <si>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</si>
  <si>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</si>
  <si>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</si>
  <si>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</si>
  <si>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</si>
  <si>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</si>
  <si>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</si>
  <si>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</si>
  <si>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</si>
  <si>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</si>
  <si>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</si>
  <si>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</si>
  <si>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</si>
  <si>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</si>
  <si>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</si>
  <si>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</si>
  <si>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</si>
  <si>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</si>
  <si>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</si>
  <si>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</si>
  <si>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</si>
  <si>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</si>
  <si>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</si>
  <si>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</si>
  <si>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</si>
  <si>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</si>
  <si>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</si>
  <si>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</si>
  <si>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</si>
  <si>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</si>
  <si>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</si>
  <si>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</si>
  <si>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</si>
  <si>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</si>
  <si>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</si>
  <si>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</si>
  <si>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</si>
  <si>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</si>
  <si>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</si>
  <si>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</si>
  <si>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</si>
  <si>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</si>
  <si>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</si>
  <si>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</si>
  <si>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</si>
  <si>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</si>
  <si>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</si>
  <si>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</si>
  <si>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</si>
  <si>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</si>
  <si>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</si>
  <si>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</si>
  <si>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</si>
  <si>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</si>
  <si>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</si>
  <si>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</si>
  <si>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</si>
  <si>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</si>
  <si>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</si>
  <si>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</si>
  <si>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</si>
  <si>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</si>
  <si>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</si>
  <si>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</si>
  <si>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</si>
  <si>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</si>
  <si>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</si>
  <si>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</si>
  <si>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</si>
  <si>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</si>
  <si>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</si>
  <si>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</si>
  <si>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</si>
  <si>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</si>
  <si>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</si>
  <si>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</si>
  <si>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</si>
  <si>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</si>
  <si>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</si>
  <si>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</si>
  <si>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</si>
  <si>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</si>
  <si>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</si>
  <si>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</si>
  <si>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</si>
  <si>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</si>
  <si>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</si>
  <si>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</si>
  <si>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</si>
  <si>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</si>
  <si>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</si>
  <si>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</si>
  <si>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</si>
  <si>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</si>
  <si>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</si>
  <si>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</si>
  <si>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</si>
  <si>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</si>
  <si>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</si>
  <si>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</si>
  <si>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</si>
  <si>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</si>
  <si>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</si>
  <si>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</si>
  <si>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</si>
  <si>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</si>
  <si>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</si>
  <si>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</si>
  <si>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</si>
  <si>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</si>
  <si>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</si>
  <si>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</si>
  <si>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</si>
  <si>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</si>
  <si>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</si>
  <si>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</si>
  <si>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</si>
  <si>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</si>
  <si>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</si>
  <si>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</si>
  <si>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</si>
  <si>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</si>
  <si>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</si>
  <si>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</si>
  <si>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</si>
  <si>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</si>
  <si>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</si>
  <si>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</si>
  <si>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</si>
  <si>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</si>
  <si>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</si>
  <si>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</si>
  <si>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</si>
  <si>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</si>
  <si>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</si>
  <si>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</si>
  <si>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</si>
  <si>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</si>
  <si>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</si>
  <si>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</si>
  <si>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</si>
  <si>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</si>
  <si>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</si>
  <si>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</si>
  <si>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</si>
  <si>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</si>
  <si>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</si>
  <si>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</si>
  <si>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</si>
  <si>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</si>
  <si>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</si>
  <si>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</si>
  <si>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</si>
  <si>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</si>
  <si>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</si>
  <si>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</si>
  <si>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</si>
  <si>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</si>
  <si>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</si>
  <si>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</si>
  <si>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</si>
  <si>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</si>
  <si>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</si>
  <si>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</si>
  <si>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</si>
  <si>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</si>
  <si>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</si>
  <si>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</si>
  <si>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</si>
  <si>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</si>
  <si>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</si>
  <si>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</si>
  <si>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</si>
  <si>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</si>
  <si>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</si>
  <si>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</si>
  <si>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</si>
  <si>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</si>
  <si>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</si>
  <si>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</si>
  <si>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</si>
  <si>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</si>
  <si>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</si>
  <si>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</si>
  <si>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</si>
  <si>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</si>
  <si>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</si>
  <si>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</si>
  <si>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</si>
  <si>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</si>
  <si>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</si>
  <si>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</si>
  <si>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</si>
  <si>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</si>
  <si>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</si>
  <si>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</si>
  <si>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</si>
  <si>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</si>
  <si>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</si>
  <si>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</si>
  <si>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</si>
  <si>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</si>
  <si>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</si>
  <si>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</si>
  <si>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</si>
  <si>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</si>
  <si>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</si>
  <si>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</si>
  <si>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</si>
  <si>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</si>
  <si>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</si>
  <si>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</si>
  <si>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</si>
  <si>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</si>
  <si>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</si>
  <si>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</si>
  <si>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</si>
  <si>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</si>
  <si>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</si>
  <si>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</si>
  <si>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</si>
  <si>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</si>
  <si>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</si>
  <si>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</si>
  <si>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</si>
  <si>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</si>
  <si>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</si>
  <si>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</si>
  <si>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</si>
  <si>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</si>
  <si>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</si>
  <si>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</si>
  <si>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</si>
  <si>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</si>
  <si>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</si>
  <si>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</si>
  <si>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</si>
  <si>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</si>
  <si>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</si>
  <si>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</si>
  <si>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</si>
  <si>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</si>
  <si>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</si>
  <si>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</si>
  <si>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</si>
  <si>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</si>
  <si>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</si>
  <si>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</si>
  <si>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</si>
  <si>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</si>
  <si>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</si>
  <si>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</si>
  <si>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</si>
  <si>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</si>
  <si>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</si>
  <si>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</si>
  <si>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</si>
  <si>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</si>
  <si>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</si>
  <si>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</si>
  <si>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</si>
  <si>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</si>
  <si>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</si>
  <si>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</si>
  <si>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</si>
  <si>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</si>
  <si>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</si>
  <si>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</si>
  <si>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</si>
  <si>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</si>
  <si>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</si>
  <si>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</si>
  <si>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</si>
  <si>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</si>
  <si>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</si>
  <si>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</si>
  <si>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</si>
  <si>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</si>
  <si>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</si>
  <si>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</si>
  <si>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</si>
  <si>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</si>
  <si>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</si>
  <si>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</si>
  <si>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</si>
  <si>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</si>
  <si>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</si>
  <si>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</si>
  <si>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</si>
  <si>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</si>
  <si>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</si>
  <si>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</si>
  <si>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</si>
  <si>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</si>
  <si>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</si>
  <si>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</si>
  <si>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</si>
  <si>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</si>
  <si>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</si>
  <si>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</si>
  <si>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</si>
  <si>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</si>
  <si>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</si>
  <si>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</si>
  <si>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</si>
  <si>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</si>
  <si>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</si>
  <si>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</si>
  <si>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</si>
  <si>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</si>
  <si>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</si>
  <si>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</si>
  <si>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</si>
  <si>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</si>
  <si>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</si>
  <si>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</si>
  <si>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</si>
  <si>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</si>
  <si>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</si>
  <si>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</si>
  <si>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</si>
  <si>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</si>
  <si>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</si>
  <si>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</si>
  <si>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</si>
  <si>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</si>
  <si>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</si>
  <si>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</si>
  <si>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</si>
  <si>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</si>
  <si>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</si>
  <si>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</si>
  <si>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</si>
  <si>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</si>
  <si>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</si>
  <si>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</si>
  <si>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</si>
  <si>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</si>
  <si>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</si>
  <si>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</si>
  <si>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</si>
  <si>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</si>
  <si>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</si>
  <si>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</si>
  <si>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</si>
  <si>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</si>
  <si>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</si>
  <si>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</si>
  <si>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</si>
  <si>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</si>
  <si>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</si>
  <si>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</si>
  <si>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</si>
  <si>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</si>
  <si>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</si>
  <si>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</si>
  <si>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</si>
  <si>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</si>
  <si>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</si>
  <si>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</si>
  <si>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</si>
  <si>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</si>
  <si>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</si>
  <si>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</si>
  <si>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</si>
  <si>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</si>
  <si>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</si>
  <si>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</si>
  <si>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</si>
  <si>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</si>
  <si>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</si>
  <si>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</si>
  <si>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</si>
  <si>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</si>
  <si>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</si>
  <si>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</si>
  <si>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</si>
  <si>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</si>
  <si>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</si>
  <si>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</si>
  <si>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</si>
  <si>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</si>
  <si>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</si>
  <si>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</si>
  <si>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</si>
  <si>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</si>
  <si>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</si>
  <si>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</si>
  <si>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</si>
  <si>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</si>
  <si>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</si>
  <si>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</si>
  <si>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</si>
  <si>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</si>
  <si>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</si>
  <si>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</si>
  <si>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</si>
  <si>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</si>
  <si>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</si>
  <si>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</si>
  <si>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</si>
  <si>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</si>
  <si>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</si>
  <si>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</si>
  <si>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</si>
  <si>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</si>
  <si>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</si>
  <si>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</si>
  <si>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</si>
  <si>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</si>
  <si>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</si>
  <si>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</si>
  <si>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</si>
  <si>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</si>
  <si>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</si>
  <si>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</si>
  <si>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</si>
  <si>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</si>
  <si>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</si>
  <si>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</si>
  <si>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</si>
  <si>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</si>
  <si>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</si>
  <si>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</si>
  <si>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</si>
  <si>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</si>
  <si>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</si>
  <si>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</si>
  <si>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</si>
  <si>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</si>
  <si>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</si>
  <si>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</si>
  <si>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</si>
  <si>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</si>
  <si>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</si>
  <si>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</si>
  <si>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</si>
  <si>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</si>
  <si>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</si>
  <si>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</si>
  <si>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</si>
  <si>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</si>
  <si>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</si>
  <si>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</si>
  <si>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</si>
  <si>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</si>
  <si>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</si>
  <si>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</si>
  <si>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</si>
  <si>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</si>
  <si>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</si>
  <si>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</si>
  <si>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</si>
  <si>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</si>
  <si>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</si>
  <si>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</si>
  <si>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</si>
  <si>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</si>
  <si>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</si>
  <si>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</si>
  <si>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</si>
  <si>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</si>
  <si>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</si>
  <si>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</si>
  <si>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</si>
  <si>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</si>
  <si>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</si>
  <si>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</si>
  <si>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</si>
  <si>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</si>
  <si>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</si>
  <si>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</si>
  <si>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</si>
  <si>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</si>
  <si>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</si>
  <si>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</si>
  <si>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</si>
  <si>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</si>
  <si>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</si>
  <si>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</si>
  <si>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</si>
  <si>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</si>
  <si>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</si>
  <si>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</si>
  <si>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</si>
  <si>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</si>
  <si>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</si>
  <si>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</si>
  <si>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</si>
  <si>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</si>
  <si>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</si>
  <si>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</si>
  <si>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</si>
  <si>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</si>
  <si>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</si>
  <si>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</si>
  <si>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</si>
  <si>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</si>
  <si>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</si>
  <si>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</si>
  <si>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</si>
  <si>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</si>
  <si>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</si>
  <si>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</si>
  <si>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</si>
  <si>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</si>
  <si>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</si>
  <si>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</si>
  <si>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</si>
  <si>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</si>
  <si>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</si>
  <si>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</si>
  <si>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</si>
  <si>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</si>
  <si>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</si>
  <si>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</si>
  <si>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</si>
  <si>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</si>
  <si>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</si>
  <si>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</si>
  <si>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</si>
  <si>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</si>
  <si>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</si>
  <si>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</si>
  <si>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</si>
  <si>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</si>
  <si>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</si>
  <si>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</si>
  <si>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</si>
  <si>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</si>
  <si>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</si>
  <si>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</si>
  <si>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</si>
  <si>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</si>
  <si>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</si>
  <si>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</si>
  <si>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</si>
  <si>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</si>
  <si>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</si>
  <si>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</si>
  <si>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</si>
  <si>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</si>
  <si>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</si>
  <si>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</si>
  <si>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</si>
  <si>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</si>
  <si>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</si>
  <si>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</si>
  <si>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</si>
  <si>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</si>
  <si>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</si>
  <si>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</si>
  <si>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</si>
  <si>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</si>
  <si>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</si>
  <si>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</si>
  <si>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</si>
  <si>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</si>
  <si>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</si>
  <si>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</si>
  <si>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</si>
  <si>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</si>
  <si>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</si>
  <si>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</si>
  <si>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</si>
  <si>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</si>
  <si>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</si>
  <si>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</si>
  <si>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</si>
  <si>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</si>
  <si>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</si>
  <si>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</si>
  <si>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</si>
  <si>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</si>
  <si>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</si>
  <si>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</si>
  <si>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</si>
  <si>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</si>
  <si>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</si>
  <si>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</si>
  <si>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</si>
  <si>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</si>
  <si>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</si>
  <si>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</si>
  <si>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</si>
  <si>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</si>
  <si>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</si>
  <si>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</si>
  <si>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</si>
  <si>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</si>
  <si>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</si>
  <si>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</si>
  <si>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</si>
  <si>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</si>
  <si>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</si>
  <si>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</si>
  <si>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</si>
  <si>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</si>
  <si>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</si>
  <si>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</si>
  <si>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</si>
  <si>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</si>
  <si>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</si>
  <si>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</si>
  <si>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</si>
  <si>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</si>
  <si>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</si>
  <si>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</si>
  <si>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</si>
  <si>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</si>
  <si>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</si>
  <si>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</si>
  <si>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</si>
  <si>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</si>
  <si>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</si>
  <si>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</si>
  <si>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</si>
  <si>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</si>
  <si>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</si>
  <si>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</si>
  <si>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</si>
  <si>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</si>
  <si>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</si>
  <si>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</si>
  <si>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</si>
  <si>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</si>
  <si>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</si>
  <si>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</si>
  <si>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</si>
  <si>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</si>
  <si>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</si>
  <si>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</si>
  <si>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</si>
  <si>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</si>
  <si>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</si>
  <si>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</si>
  <si>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</si>
  <si>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</si>
  <si>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</si>
  <si>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</si>
  <si>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</si>
  <si>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</si>
  <si>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</si>
  <si>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</si>
  <si>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</si>
  <si>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</si>
  <si>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</si>
  <si>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</si>
  <si>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</si>
  <si>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</si>
  <si>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</si>
  <si>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</si>
  <si>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</si>
  <si>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</si>
  <si>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</si>
  <si>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</si>
  <si>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</si>
  <si>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</si>
  <si>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</si>
  <si>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</si>
  <si>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</si>
  <si>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</si>
  <si>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</si>
  <si>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</si>
  <si>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</si>
  <si>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</si>
  <si>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</si>
  <si>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</si>
  <si>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</si>
  <si>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</si>
  <si>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</si>
  <si>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</si>
  <si>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</si>
  <si>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</si>
  <si>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</si>
  <si>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</si>
  <si>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</si>
  <si>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</si>
  <si>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</si>
  <si>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</si>
  <si>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</si>
  <si>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</si>
  <si>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</si>
  <si>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</si>
  <si>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</si>
  <si>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</si>
  <si>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</si>
  <si>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</si>
  <si>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</si>
  <si>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</si>
  <si>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</si>
  <si>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</si>
  <si>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</si>
  <si>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</si>
  <si>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</si>
  <si>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</si>
  <si>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</si>
  <si>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</si>
  <si>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</si>
  <si>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</si>
  <si>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</si>
  <si>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</si>
  <si>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</si>
  <si>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</si>
  <si>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</si>
  <si>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</si>
  <si>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</si>
  <si>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</si>
  <si>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</si>
  <si>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</si>
  <si>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</si>
  <si>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</si>
  <si>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</si>
  <si>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</si>
  <si>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</si>
  <si>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</si>
  <si>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</si>
  <si>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</si>
  <si>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</si>
  <si>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</si>
  <si>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</si>
  <si>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</si>
  <si>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</si>
  <si>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</si>
  <si>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</si>
  <si>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</si>
  <si>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</si>
  <si>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</si>
  <si>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</si>
  <si>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</si>
  <si>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</si>
  <si>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</si>
  <si>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</si>
  <si>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</si>
  <si>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</si>
  <si>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</si>
  <si>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</si>
  <si>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</si>
  <si>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</si>
  <si>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</si>
  <si>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</si>
  <si>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</si>
  <si>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</si>
  <si>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</si>
  <si>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</si>
  <si>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</si>
  <si>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</si>
  <si>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</si>
  <si>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</si>
  <si>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</si>
  <si>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</si>
  <si>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</si>
  <si>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</si>
  <si>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</si>
  <si>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</si>
  <si>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</si>
  <si>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</si>
  <si>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</si>
  <si>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</si>
  <si>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</si>
  <si>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</si>
  <si>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</si>
  <si>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</si>
  <si>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</si>
  <si>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</si>
  <si>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</si>
  <si>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</si>
  <si>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</si>
  <si>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</si>
  <si>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</si>
  <si>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</si>
  <si>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</si>
  <si>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</si>
  <si>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</si>
  <si>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</si>
  <si>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</si>
  <si>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</si>
  <si>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</si>
  <si>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</si>
  <si>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</si>
  <si>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</si>
  <si>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</si>
  <si>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</si>
  <si>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</si>
  <si>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</si>
  <si>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</si>
  <si>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</si>
  <si>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</si>
  <si>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</si>
  <si>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</si>
  <si>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</si>
  <si>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</si>
  <si>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</si>
  <si>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</si>
  <si>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</si>
  <si>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</si>
  <si>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</si>
  <si>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</si>
  <si>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</si>
  <si>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</si>
  <si>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</si>
  <si>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</si>
  <si>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</si>
  <si>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</si>
  <si>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</si>
  <si>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</si>
  <si>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</si>
  <si>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</si>
  <si>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</si>
  <si>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</si>
  <si>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</si>
  <si>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</si>
  <si>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</si>
  <si>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</si>
  <si>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</si>
  <si>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</si>
  <si>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</si>
  <si>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</si>
  <si>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</si>
  <si>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</si>
  <si>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</si>
  <si>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</si>
  <si>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</si>
  <si>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</si>
  <si>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</si>
  <si>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</si>
  <si>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</si>
  <si>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</si>
  <si>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</si>
  <si>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</si>
  <si>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</si>
  <si>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</si>
  <si>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</si>
  <si>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</si>
  <si>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</si>
  <si>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</si>
  <si>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</si>
  <si>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</si>
  <si>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</si>
  <si>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</si>
  <si>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</si>
  <si>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</si>
  <si>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</si>
  <si>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</si>
  <si>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</si>
  <si>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</si>
  <si>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</si>
  <si>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</si>
  <si>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</si>
  <si>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</si>
  <si>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</si>
  <si>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</si>
  <si>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</si>
  <si>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</si>
  <si>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</si>
  <si>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</si>
  <si>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</si>
  <si>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</si>
  <si>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</si>
  <si>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</si>
  <si>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</si>
  <si>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</si>
  <si>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</si>
  <si>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</si>
  <si>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</si>
  <si>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</si>
  <si>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</si>
  <si>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</si>
  <si>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</si>
  <si>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</si>
  <si>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</si>
  <si>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</si>
  <si>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</si>
  <si>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</si>
  <si>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</si>
  <si>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</si>
  <si>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</si>
  <si>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</si>
  <si>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</si>
  <si>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</si>
  <si>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</si>
  <si>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</si>
  <si>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</si>
  <si>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</si>
  <si>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</si>
  <si>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</si>
  <si>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</si>
  <si>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</si>
  <si>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</si>
  <si>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</si>
  <si>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</si>
  <si>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</si>
  <si>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</si>
  <si>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</si>
  <si>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</si>
  <si>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</si>
  <si>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</si>
  <si>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</si>
  <si>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</si>
  <si>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</si>
  <si>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</si>
  <si>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</si>
  <si>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</si>
  <si>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</si>
  <si>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</si>
  <si>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</si>
  <si>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</si>
  <si>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</si>
  <si>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</si>
  <si>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</si>
  <si>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</si>
  <si>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</si>
  <si>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</si>
  <si>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</si>
  <si>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</si>
  <si>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</si>
  <si>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</si>
  <si>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</si>
  <si>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</si>
  <si>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</si>
  <si>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</si>
  <si>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</si>
  <si>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</si>
  <si>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</si>
  <si>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</si>
  <si>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</si>
  <si>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</si>
  <si>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</si>
  <si>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</si>
  <si>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</si>
  <si>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</si>
  <si>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</si>
  <si>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</si>
  <si>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</si>
  <si>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</si>
  <si>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</si>
  <si>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</si>
  <si>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</si>
  <si>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</si>
  <si>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</si>
  <si>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</si>
  <si>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</si>
  <si>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</si>
  <si>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</si>
  <si>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</si>
  <si>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</si>
  <si>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</si>
  <si>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</si>
  <si>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</si>
  <si>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</si>
  <si>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</si>
  <si>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</si>
  <si>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</si>
  <si>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</si>
  <si>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</si>
  <si>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</si>
  <si>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</si>
  <si>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</si>
  <si>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</si>
  <si>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</si>
  <si>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</si>
  <si>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</si>
  <si>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</si>
  <si>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</si>
  <si>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</si>
  <si>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</si>
  <si>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</si>
  <si>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</si>
  <si>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</si>
  <si>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</si>
  <si>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</si>
  <si>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</si>
  <si>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</si>
  <si>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</si>
  <si>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</si>
  <si>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</si>
  <si>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</si>
  <si>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</si>
  <si>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</si>
  <si>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</si>
  <si>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</si>
  <si>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</si>
  <si>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</si>
  <si>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</si>
  <si>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</si>
  <si>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</si>
  <si>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</si>
  <si>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</si>
  <si>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</si>
  <si>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</si>
  <si>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</si>
  <si>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</si>
  <si>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</si>
  <si>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</si>
  <si>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</si>
  <si>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</si>
  <si>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</si>
  <si>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</si>
  <si>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</si>
  <si>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</si>
  <si>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</si>
  <si>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</si>
  <si>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</si>
  <si>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</si>
  <si>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</si>
  <si>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</si>
  <si>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</si>
  <si>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</si>
  <si>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</si>
  <si>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</si>
  <si>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</si>
  <si>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</si>
  <si>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</si>
  <si>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</si>
  <si>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</si>
  <si>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</si>
  <si>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</si>
  <si>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</si>
  <si>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</si>
  <si>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</si>
  <si>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</si>
  <si>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</si>
  <si>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</si>
  <si>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</si>
  <si>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</si>
  <si>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</si>
  <si>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</si>
  <si>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</si>
  <si>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</si>
  <si>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</si>
  <si>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</si>
  <si>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</si>
  <si>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</si>
  <si>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</si>
  <si>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</si>
  <si>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</si>
  <si>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</si>
  <si>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</si>
  <si>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</si>
  <si>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</si>
  <si>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</si>
  <si>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</si>
  <si>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</si>
  <si>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</si>
  <si>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</si>
  <si>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</si>
  <si>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</si>
  <si>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</si>
  <si>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</si>
  <si>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</si>
  <si>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</si>
  <si>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</si>
  <si>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</si>
  <si>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</si>
  <si>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</si>
  <si>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</si>
  <si>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</si>
  <si>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</si>
  <si>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</si>
  <si>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</si>
  <si>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</si>
  <si>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</si>
  <si>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</si>
  <si>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</si>
  <si>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</si>
  <si>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</si>
  <si>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</si>
  <si>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</si>
  <si>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</si>
  <si>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</si>
  <si>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</si>
  <si>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</si>
  <si>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</si>
  <si>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</si>
  <si>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</si>
  <si>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</si>
  <si>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</si>
  <si>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</si>
  <si>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</si>
  <si>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</si>
  <si>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</si>
  <si>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</si>
  <si>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</si>
  <si>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</si>
  <si>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</si>
  <si>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</si>
  <si>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</si>
  <si>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</si>
  <si>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</si>
  <si>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</si>
  <si>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</si>
  <si>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</si>
  <si>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</si>
  <si>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</si>
  <si>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</si>
  <si>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</si>
  <si>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</si>
  <si>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</si>
  <si>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</si>
  <si>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</si>
  <si>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</si>
  <si>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</si>
  <si>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</si>
  <si>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</si>
  <si>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</si>
  <si>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</si>
  <si>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</si>
  <si>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</si>
  <si>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</si>
  <si>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</si>
  <si>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</si>
  <si>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</si>
  <si>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</si>
  <si>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</si>
  <si>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</si>
  <si>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</si>
  <si>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</si>
  <si>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</si>
  <si>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</si>
  <si>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</si>
  <si>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</si>
  <si>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</si>
  <si>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</si>
  <si>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</si>
  <si>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</si>
  <si>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</si>
  <si>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</si>
  <si>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</si>
  <si>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</si>
  <si>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</si>
  <si>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</si>
  <si>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</si>
  <si>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</si>
  <si>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</si>
  <si>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</si>
  <si>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</si>
  <si>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</si>
  <si>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</si>
  <si>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</si>
  <si>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</si>
  <si>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</si>
  <si>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</si>
  <si>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</si>
  <si>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</si>
  <si>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</si>
  <si>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</si>
  <si>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</si>
  <si>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</si>
  <si>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</si>
  <si>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</si>
  <si>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</si>
  <si>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</si>
  <si>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</si>
  <si>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</si>
  <si>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</si>
  <si>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</si>
  <si>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</si>
  <si>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</si>
  <si>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</si>
  <si>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</si>
  <si>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</si>
  <si>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</si>
  <si>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</si>
  <si>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</si>
  <si>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</si>
  <si>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</si>
  <si>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</si>
  <si>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</si>
  <si>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</si>
  <si>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</si>
  <si>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</si>
  <si>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</si>
  <si>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</si>
  <si>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</si>
  <si>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</si>
  <si>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</si>
  <si>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</si>
  <si>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</si>
  <si>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</si>
  <si>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</si>
  <si>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</si>
  <si>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</si>
  <si>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</si>
  <si>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</si>
  <si>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</si>
  <si>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</si>
  <si>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</si>
  <si>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</si>
  <si>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</si>
  <si>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</si>
  <si>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</si>
  <si>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</si>
  <si>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</si>
  <si>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</si>
  <si>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</si>
  <si>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</si>
  <si>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</si>
  <si>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</si>
  <si>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</si>
  <si>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</si>
  <si>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</si>
  <si>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</si>
  <si>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</si>
  <si>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</si>
  <si>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</si>
  <si>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</si>
  <si>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</si>
  <si>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</si>
  <si>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</si>
  <si>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</si>
  <si>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</si>
  <si>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</si>
  <si>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</si>
  <si>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</si>
  <si>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</si>
  <si>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</si>
  <si>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</si>
  <si>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</si>
  <si>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</si>
  <si>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</si>
  <si>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</si>
  <si>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</si>
  <si>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</si>
  <si>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</si>
  <si>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</si>
  <si>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</si>
  <si>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</si>
  <si>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</si>
  <si>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</si>
  <si>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</si>
  <si>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</si>
  <si>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</si>
  <si>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</si>
  <si>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</si>
  <si>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</si>
  <si>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</si>
  <si>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</si>
  <si>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</si>
  <si>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</si>
  <si>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</si>
  <si>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</si>
  <si>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</si>
  <si>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</si>
  <si>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</si>
  <si>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</si>
  <si>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</si>
  <si>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</si>
  <si>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</si>
  <si>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</si>
  <si>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</si>
  <si>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</si>
  <si>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</si>
  <si>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</si>
  <si>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</si>
  <si>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</si>
  <si>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</si>
  <si>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</si>
  <si>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</si>
  <si>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</si>
  <si>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</si>
  <si>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</si>
  <si>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</si>
  <si>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</si>
  <si>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</si>
  <si>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</si>
  <si>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</si>
  <si>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</si>
  <si>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</si>
  <si>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</si>
  <si>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</si>
  <si>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</si>
  <si>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</si>
  <si>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</si>
  <si>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</si>
  <si>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</si>
  <si>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</si>
  <si>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</si>
  <si>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</si>
  <si>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</si>
  <si>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</si>
  <si>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</si>
  <si>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</si>
  <si>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</si>
  <si>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</si>
  <si>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</si>
  <si>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</si>
  <si>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</si>
  <si>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</si>
  <si>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</si>
  <si>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</si>
  <si>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</si>
  <si>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</si>
  <si>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</si>
  <si>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</si>
  <si>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</si>
  <si>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</si>
  <si>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</si>
  <si>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</si>
  <si>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</si>
  <si>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</si>
  <si>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</si>
  <si>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</si>
  <si>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</si>
  <si>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</si>
  <si>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</si>
  <si>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</si>
  <si>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</si>
  <si>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</si>
  <si>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</si>
  <si>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</si>
  <si>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</si>
  <si>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</si>
  <si>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</si>
  <si>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</si>
  <si>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</si>
  <si>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</si>
  <si>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</si>
  <si>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</si>
  <si>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</si>
  <si>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</si>
  <si>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</si>
  <si>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</si>
  <si>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</si>
  <si>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</si>
  <si>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</si>
  <si>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</si>
  <si>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</si>
  <si>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</si>
  <si>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</si>
  <si>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</si>
  <si>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</si>
  <si>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</si>
  <si>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</si>
  <si>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</si>
  <si>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</si>
  <si>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</si>
  <si>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</si>
  <si>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</si>
  <si>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</si>
  <si>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</si>
  <si>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</si>
  <si>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</si>
  <si>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</si>
  <si>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</si>
  <si>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</si>
  <si>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</si>
  <si>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</si>
  <si>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</si>
  <si>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</si>
  <si>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</si>
  <si>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</si>
  <si>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</si>
  <si>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</si>
  <si>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</si>
  <si>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</si>
  <si>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</si>
  <si>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</si>
  <si>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</si>
  <si>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</si>
  <si>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</si>
  <si>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</si>
  <si>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</si>
  <si>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</si>
  <si>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</si>
  <si>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</si>
  <si>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</si>
  <si>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</si>
  <si>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</si>
  <si>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</si>
  <si>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</si>
  <si>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</si>
  <si>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</si>
  <si>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</si>
  <si>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</si>
  <si>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</si>
  <si>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</si>
  <si>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</si>
  <si>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</si>
  <si>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</si>
  <si>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</si>
  <si>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</si>
  <si>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</si>
  <si>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</si>
  <si>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</si>
  <si>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</si>
  <si>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</si>
  <si>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</si>
  <si>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</si>
  <si>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</si>
  <si>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</si>
  <si>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</si>
  <si>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</si>
  <si>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</si>
  <si>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</si>
  <si>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</si>
  <si>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</si>
  <si>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</si>
  <si>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</si>
  <si>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</si>
  <si>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</si>
  <si>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</si>
  <si>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</si>
  <si>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</si>
  <si>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</si>
  <si>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</si>
  <si>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</si>
  <si>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</si>
  <si>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</si>
  <si>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</si>
  <si>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</si>
  <si>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</si>
  <si>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</si>
  <si>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</si>
  <si>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</si>
  <si>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</si>
  <si>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</si>
  <si>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</si>
  <si>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</si>
  <si>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</si>
  <si>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</si>
  <si>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</si>
  <si>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</si>
  <si>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</si>
  <si>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</si>
  <si>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</si>
  <si>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</si>
  <si>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</si>
  <si>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</si>
  <si>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</si>
  <si>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</si>
  <si>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</si>
  <si>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</si>
  <si>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</si>
  <si>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</si>
  <si>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</si>
  <si>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</si>
  <si>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</si>
  <si>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</si>
  <si>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</si>
  <si>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</si>
  <si>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</si>
  <si>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</si>
  <si>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</si>
  <si>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</si>
  <si>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</si>
  <si>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</si>
  <si>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</si>
  <si>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</si>
  <si>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</si>
  <si>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</si>
  <si>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</si>
  <si>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</si>
  <si>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</si>
  <si>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</si>
  <si>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</si>
  <si>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</si>
  <si>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</si>
  <si>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</si>
  <si>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</si>
  <si>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</si>
  <si>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</si>
  <si>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</si>
  <si>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</si>
  <si>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</si>
  <si>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</si>
  <si>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</si>
  <si>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</si>
  <si>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</si>
  <si>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</si>
  <si>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</si>
  <si>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</si>
  <si>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</si>
  <si>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</si>
  <si>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</si>
  <si>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</si>
  <si>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</si>
  <si>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</si>
  <si>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</si>
  <si>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</si>
  <si>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</si>
  <si>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</si>
  <si>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</si>
  <si>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</si>
  <si>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</si>
  <si>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</si>
  <si>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</si>
  <si>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</si>
  <si>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</si>
  <si>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</si>
  <si>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</si>
  <si>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</si>
  <si>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</si>
  <si>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</si>
  <si>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</si>
  <si>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</si>
  <si>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</si>
  <si>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</si>
  <si>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</si>
  <si>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</si>
  <si>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</si>
  <si>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</si>
  <si>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</si>
  <si>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</si>
  <si>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</si>
  <si>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</si>
  <si>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</si>
  <si>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</si>
  <si>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</si>
  <si>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</si>
  <si>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</si>
  <si>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</si>
  <si>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</si>
  <si>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</si>
  <si>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</si>
  <si>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</si>
  <si>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</si>
  <si>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</si>
  <si>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</si>
  <si>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</si>
  <si>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</si>
  <si>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</si>
  <si>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</si>
  <si>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</si>
  <si>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</si>
  <si>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</si>
  <si>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</si>
  <si>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</si>
  <si>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</si>
  <si>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</si>
  <si>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</si>
  <si>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</si>
  <si>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</si>
  <si>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</si>
  <si>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</si>
  <si>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</si>
  <si>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</si>
  <si>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</si>
  <si>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</si>
  <si>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</si>
  <si>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</si>
  <si>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</si>
  <si>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</si>
  <si>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</si>
  <si>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</si>
  <si>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</si>
  <si>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</si>
  <si>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</si>
  <si>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</si>
  <si>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</si>
  <si>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</si>
  <si>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</si>
  <si>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</si>
  <si>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</si>
  <si>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</si>
  <si>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</si>
  <si>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</si>
  <si>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</si>
  <si>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</si>
  <si>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</si>
  <si>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</si>
  <si>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</si>
  <si>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</si>
  <si>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</si>
  <si>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</si>
  <si>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</si>
  <si>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</si>
  <si>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</si>
  <si>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</si>
  <si>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</si>
  <si>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</si>
  <si>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</si>
  <si>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</si>
  <si>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</si>
  <si>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</si>
  <si>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</si>
  <si>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</si>
  <si>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</si>
  <si>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</si>
  <si>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</si>
  <si>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</si>
  <si>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</si>
  <si>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</si>
  <si>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</si>
  <si>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</si>
  <si>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</si>
  <si>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</si>
  <si>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</si>
  <si>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</si>
  <si>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</si>
  <si>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</si>
  <si>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</si>
  <si>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</si>
  <si>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</si>
  <si>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</si>
  <si>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</si>
  <si>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</si>
  <si>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</si>
  <si>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</si>
  <si>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</si>
  <si>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</si>
  <si>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</si>
  <si>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</si>
  <si>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</si>
  <si>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</si>
  <si>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</si>
  <si>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</si>
  <si>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</si>
  <si>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</si>
  <si>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</si>
  <si>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</si>
  <si>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</si>
  <si>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</si>
  <si>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</si>
  <si>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</si>
  <si>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</si>
  <si>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</si>
  <si>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</si>
  <si>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</si>
  <si>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</si>
  <si>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</si>
  <si>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</si>
  <si>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</si>
  <si>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</si>
  <si>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</si>
  <si>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</si>
  <si>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</si>
  <si>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</si>
  <si>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</si>
  <si>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</si>
  <si>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</si>
  <si>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</si>
  <si>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</si>
  <si>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</si>
  <si>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</si>
  <si>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</si>
  <si>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</si>
  <si>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</si>
  <si>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</si>
  <si>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</si>
  <si>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</si>
  <si>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</si>
  <si>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</si>
  <si>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</si>
  <si>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</si>
  <si>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</si>
  <si>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</si>
  <si>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</si>
  <si>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</si>
  <si>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</si>
  <si>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</si>
  <si>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</si>
  <si>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</si>
  <si>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</si>
  <si>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</si>
  <si>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</si>
  <si>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</si>
  <si>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</si>
  <si>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</si>
  <si>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</si>
  <si>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</si>
  <si>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</si>
  <si>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</si>
  <si>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</si>
  <si>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</si>
  <si>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</si>
  <si>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</si>
  <si>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</si>
  <si>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</si>
  <si>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</si>
  <si>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</si>
  <si>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</si>
  <si>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</si>
  <si>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</si>
  <si>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</si>
  <si>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</si>
  <si>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</si>
  <si>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</si>
  <si>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</si>
  <si>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</si>
  <si>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</si>
  <si>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</si>
  <si>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</si>
  <si>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</si>
  <si>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</si>
  <si>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</si>
  <si>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</si>
  <si>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</si>
  <si>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</si>
  <si>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</si>
  <si>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</si>
  <si>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</si>
  <si>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</si>
  <si>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</si>
  <si>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</si>
  <si>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</si>
  <si>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</si>
  <si>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</si>
  <si>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</si>
  <si>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</si>
  <si>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</si>
  <si>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</si>
  <si>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</si>
  <si>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</si>
  <si>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</si>
  <si>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</si>
  <si>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</si>
  <si>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</si>
  <si>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</si>
  <si>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</si>
  <si>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</si>
  <si>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</si>
  <si>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</si>
  <si>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</si>
  <si>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</si>
  <si>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</si>
  <si>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</si>
  <si>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</si>
  <si>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</si>
  <si>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</si>
  <si>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</si>
  <si>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</si>
  <si>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</si>
  <si>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</si>
  <si>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</si>
  <si>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</si>
  <si>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</si>
  <si>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</si>
  <si>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</si>
  <si>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</si>
  <si>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</si>
  <si>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</si>
  <si>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</si>
  <si>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</si>
  <si>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</si>
  <si>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</si>
  <si>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</si>
  <si>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</si>
  <si>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</si>
  <si>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</si>
  <si>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</si>
  <si>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</si>
  <si>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</si>
  <si>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</si>
  <si>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</si>
  <si>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</si>
  <si>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</si>
  <si>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</si>
  <si>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</si>
  <si>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</si>
  <si>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</si>
  <si>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</si>
  <si>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</si>
  <si>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</si>
  <si>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</si>
  <si>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</si>
  <si>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</si>
  <si>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</si>
  <si>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</si>
  <si>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</si>
  <si>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</si>
  <si>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</si>
  <si>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</si>
  <si>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</si>
  <si>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</si>
  <si>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</si>
  <si>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</si>
  <si>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</si>
  <si>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</si>
  <si>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</si>
  <si>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</si>
  <si>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</si>
  <si>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</si>
  <si>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</si>
  <si>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</si>
  <si>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</si>
  <si>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</si>
  <si>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</si>
  <si>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</si>
  <si>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</si>
  <si>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</si>
  <si>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</si>
  <si>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</si>
  <si>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</si>
  <si>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</si>
  <si>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</si>
  <si>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</si>
  <si>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</si>
  <si>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</si>
  <si>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</si>
  <si>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</si>
  <si>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</si>
  <si>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</si>
  <si>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</si>
  <si>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</si>
  <si>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</si>
  <si>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</si>
  <si>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</si>
  <si>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</si>
  <si>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</si>
  <si>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</si>
  <si>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</si>
  <si>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</si>
  <si>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</si>
  <si>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</si>
  <si>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</si>
  <si>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</si>
  <si>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</si>
  <si>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</si>
  <si>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</si>
  <si>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</si>
  <si>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</si>
  <si>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</si>
  <si>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</si>
  <si>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</si>
  <si>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</si>
  <si>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</si>
  <si>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</si>
  <si>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</si>
  <si>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</si>
  <si>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</si>
  <si>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</si>
  <si>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</si>
  <si>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</si>
  <si>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</si>
  <si>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</si>
  <si>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</si>
  <si>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</si>
  <si>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</si>
  <si>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</si>
  <si>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</si>
  <si>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</si>
  <si>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</si>
  <si>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</si>
  <si>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</si>
  <si>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</si>
  <si>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</si>
  <si>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</si>
  <si>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</si>
  <si>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</si>
  <si>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</si>
  <si>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</si>
  <si>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</si>
  <si>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</si>
  <si>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</si>
  <si>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</si>
  <si>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</si>
  <si>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</si>
  <si>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</si>
  <si>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</si>
  <si>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</si>
  <si>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</si>
  <si>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</si>
  <si>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</si>
  <si>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</si>
  <si>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</si>
  <si>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</si>
  <si>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</si>
  <si>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</si>
  <si>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</si>
  <si>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</si>
  <si>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</si>
  <si>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</si>
  <si>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</si>
  <si>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</si>
  <si>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</si>
  <si>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</si>
  <si>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</si>
  <si>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</si>
  <si>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</si>
  <si>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</si>
  <si>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</si>
  <si>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</si>
  <si>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</si>
  <si>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</si>
  <si>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</si>
  <si>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</si>
  <si>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</si>
  <si>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</si>
  <si>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</si>
  <si>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</si>
  <si>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</si>
  <si>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</si>
  <si>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</si>
  <si>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</si>
  <si>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</si>
  <si>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</si>
  <si>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</si>
  <si>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</si>
  <si>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</si>
  <si>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</si>
  <si>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</si>
  <si>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</si>
  <si>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</si>
  <si>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</si>
  <si>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</si>
  <si>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</si>
  <si>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</si>
  <si>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</si>
  <si>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</si>
  <si>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</si>
  <si>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</si>
  <si>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</si>
  <si>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</si>
  <si>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</si>
  <si>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</si>
  <si>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</si>
  <si>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</si>
  <si>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</si>
  <si>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</si>
  <si>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</si>
  <si>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</si>
  <si>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</si>
  <si>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</si>
  <si>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</si>
  <si>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</si>
  <si>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</si>
  <si>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</si>
  <si>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</si>
  <si>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</si>
  <si>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</si>
  <si>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</si>
  <si>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</si>
  <si>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</si>
  <si>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</si>
  <si>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</si>
  <si>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</si>
  <si>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</si>
  <si>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</si>
  <si>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</si>
  <si>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</si>
  <si>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</si>
  <si>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</si>
  <si>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</si>
  <si>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</si>
  <si>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</si>
  <si>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</si>
  <si>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</si>
  <si>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</si>
  <si>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</si>
  <si>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</si>
  <si>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</si>
  <si>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</si>
  <si>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</si>
  <si>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</si>
  <si>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</si>
  <si>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</si>
  <si>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</si>
  <si>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</si>
  <si>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</si>
  <si>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</si>
  <si>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</si>
  <si>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</si>
  <si>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</si>
  <si>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</si>
  <si>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</si>
  <si>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</si>
  <si>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</si>
  <si>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</si>
  <si>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</si>
  <si>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</si>
  <si>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</si>
  <si>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</si>
  <si>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</si>
  <si>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</si>
  <si>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</si>
  <si>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</si>
  <si>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</si>
  <si>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</si>
  <si>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</si>
  <si>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</si>
  <si>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</si>
  <si>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</si>
  <si>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</si>
  <si>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</si>
  <si>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</si>
  <si>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</si>
  <si>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</si>
  <si>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</si>
  <si>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</si>
  <si>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</si>
  <si>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</si>
  <si>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</si>
  <si>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</si>
  <si>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</si>
  <si>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</si>
  <si>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</si>
  <si>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</si>
  <si>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</si>
  <si>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</si>
  <si>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</si>
  <si>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</si>
  <si>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</si>
  <si>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</si>
  <si>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</si>
  <si>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</si>
  <si>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</si>
  <si>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</si>
  <si>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</si>
  <si>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</si>
  <si>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</si>
  <si>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</si>
  <si>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</si>
  <si>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</si>
  <si>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</si>
  <si>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</si>
  <si>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</si>
  <si>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</si>
  <si>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</si>
  <si>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</si>
  <si>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</si>
  <si>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</si>
  <si>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</si>
  <si>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</si>
  <si>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</si>
  <si>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</si>
  <si>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</si>
  <si>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</si>
  <si>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</si>
  <si>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</si>
  <si>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</si>
  <si>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</si>
  <si>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</si>
  <si>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</si>
  <si>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</si>
  <si>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</si>
  <si>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</si>
  <si>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</si>
  <si>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</si>
  <si>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</si>
  <si>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</si>
  <si>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</si>
  <si>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</si>
  <si>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</si>
  <si>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</si>
  <si>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</si>
  <si>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</si>
  <si>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</si>
  <si>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</si>
  <si>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</si>
  <si>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</si>
  <si>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</si>
  <si>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</si>
  <si>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</si>
  <si>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</si>
  <si>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</si>
  <si>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</si>
  <si>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</si>
  <si>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</si>
  <si>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</si>
  <si>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</si>
  <si>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</si>
  <si>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</si>
  <si>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</si>
  <si>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</si>
  <si>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</si>
  <si>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</si>
  <si>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</si>
  <si>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</si>
  <si>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</si>
  <si>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</si>
  <si>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</si>
  <si>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</si>
  <si>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</si>
  <si>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</si>
  <si>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</si>
  <si>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</si>
  <si>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</si>
  <si>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</si>
  <si>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</si>
  <si>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</si>
  <si>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</si>
  <si>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</si>
  <si>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</si>
  <si>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</si>
  <si>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</si>
  <si>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</si>
  <si>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</si>
  <si>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</si>
  <si>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</si>
  <si>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</si>
  <si>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</si>
  <si>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</si>
  <si>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</si>
  <si>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</si>
  <si>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</si>
  <si>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</si>
  <si>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</si>
  <si>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</si>
  <si>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</si>
  <si>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</si>
  <si>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</si>
  <si>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</si>
  <si>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</si>
  <si>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</si>
  <si>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</si>
  <si>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</si>
  <si>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</si>
  <si>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</si>
  <si>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</si>
  <si>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</si>
  <si>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</si>
  <si>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</si>
  <si>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</si>
  <si>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</si>
  <si>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</si>
  <si>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</si>
  <si>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</si>
  <si>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</si>
  <si>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</si>
  <si>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</si>
  <si>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</si>
  <si>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</si>
  <si>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</si>
  <si>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</si>
  <si>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</si>
  <si>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</si>
  <si>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</si>
  <si>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</si>
  <si>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</si>
  <si>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</si>
  <si>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</si>
  <si>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</si>
  <si>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</si>
  <si>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</si>
  <si>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</si>
  <si>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</si>
  <si>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</si>
  <si>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</si>
  <si>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</si>
  <si>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</si>
  <si>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</si>
  <si>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</si>
  <si>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</si>
  <si>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</si>
  <si>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</si>
  <si>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</si>
  <si>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</si>
  <si>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</si>
  <si>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</si>
  <si>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</si>
  <si>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</si>
  <si>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</si>
  <si>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</si>
  <si>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</si>
  <si>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</si>
  <si>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</si>
  <si>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</si>
  <si>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</si>
  <si>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</si>
  <si>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</si>
  <si>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</si>
  <si>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</si>
  <si>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</si>
  <si>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</si>
  <si>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</si>
  <si>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</si>
  <si>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</si>
  <si>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</si>
  <si>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</si>
  <si>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</si>
  <si>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</si>
  <si>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</si>
  <si>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</si>
  <si>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</si>
  <si>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</si>
  <si>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</si>
  <si>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</si>
  <si>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</si>
  <si>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</si>
  <si>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</si>
  <si>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</si>
  <si>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</si>
  <si>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</si>
  <si>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</si>
  <si>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</si>
  <si>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</si>
  <si>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</si>
  <si>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</si>
  <si>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</si>
  <si>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</si>
  <si>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</si>
  <si>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</si>
  <si>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</si>
  <si>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</si>
  <si>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</si>
  <si>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</si>
  <si>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</si>
  <si>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</si>
  <si>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</si>
  <si>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</si>
  <si>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</si>
  <si>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</si>
  <si>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</si>
  <si>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</si>
  <si>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</si>
  <si>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</si>
  <si>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</si>
  <si>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</si>
  <si>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</si>
  <si>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</si>
  <si>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</si>
  <si>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</si>
  <si>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</si>
  <si>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</si>
  <si>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</si>
  <si>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</si>
  <si>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</si>
  <si>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</si>
  <si>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</si>
  <si>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</si>
  <si>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</si>
  <si>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</si>
  <si>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</si>
  <si>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</si>
  <si>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</si>
  <si>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</si>
  <si>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</si>
  <si>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</si>
  <si>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</si>
  <si>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</si>
  <si>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</si>
  <si>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</si>
  <si>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</si>
  <si>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</si>
  <si>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</si>
  <si>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</si>
  <si>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</si>
  <si>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</si>
  <si>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</si>
  <si>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</si>
  <si>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</si>
  <si>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</si>
  <si>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</si>
  <si>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</si>
  <si>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</si>
  <si>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</si>
  <si>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</si>
  <si>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</si>
  <si>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</si>
  <si>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</si>
  <si>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</si>
  <si>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</si>
  <si>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</si>
  <si>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</si>
  <si>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</si>
  <si>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</si>
  <si>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</si>
  <si>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</si>
  <si>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</si>
  <si>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</si>
  <si>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</si>
  <si>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</si>
  <si>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</si>
  <si>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</si>
  <si>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</si>
  <si>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</si>
  <si>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</si>
  <si>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</si>
  <si>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</si>
  <si>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</si>
  <si>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</si>
  <si>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</si>
  <si>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</si>
  <si>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</si>
  <si>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</si>
  <si>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</si>
  <si>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</si>
  <si>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</si>
  <si>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</si>
  <si>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</si>
  <si>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</si>
  <si>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</si>
  <si>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</si>
  <si>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</si>
  <si>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</si>
  <si>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</si>
  <si>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</si>
  <si>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</si>
  <si>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</si>
  <si>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</si>
  <si>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</si>
  <si>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</si>
  <si>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</si>
  <si>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</si>
  <si>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</si>
  <si>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</si>
  <si>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</si>
  <si>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</si>
  <si>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</si>
  <si>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</si>
  <si>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</si>
  <si>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</si>
  <si>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</si>
  <si>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</si>
  <si>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</si>
  <si>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</si>
  <si>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</si>
  <si>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</si>
  <si>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</si>
  <si>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</si>
  <si>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</si>
  <si>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</si>
  <si>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</si>
  <si>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</si>
  <si>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</si>
  <si>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PCM-20251129-00001297</t>
  </si>
  <si>
    <t>Critical</t>
  </si>
  <si>
    <t>EM team need 30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</si>
  <si>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</si>
  <si>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</si>
  <si>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</si>
  <si>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</si>
  <si>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</si>
  <si>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</si>
  <si>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</si>
  <si>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</si>
  <si>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</si>
  <si>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</si>
  <si>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</si>
  <si>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</si>
  <si>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</si>
  <si>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</si>
  <si>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</si>
  <si>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</si>
  <si>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</si>
  <si>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</si>
  <si>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</si>
  <si>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</si>
  <si>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</si>
  <si>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</si>
  <si>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</si>
  <si>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</si>
  <si>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</si>
  <si>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</si>
  <si>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</si>
  <si>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</si>
  <si>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</si>
  <si>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</si>
  <si>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</si>
  <si>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</si>
  <si>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</si>
  <si>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</si>
  <si>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</si>
  <si>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</si>
  <si>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</si>
  <si>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</si>
  <si>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</si>
  <si>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</si>
  <si>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</si>
  <si>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</si>
  <si>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</si>
  <si>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</si>
  <si>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</si>
  <si>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</si>
  <si>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</si>
  <si>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</si>
  <si>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</si>
  <si>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</si>
  <si>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</si>
  <si>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</si>
  <si>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</si>
  <si>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</si>
  <si>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</si>
  <si>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</si>
  <si>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</si>
  <si>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</si>
  <si>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</si>
  <si>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</si>
  <si>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</si>
  <si>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</si>
  <si>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</si>
  <si>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</si>
  <si>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</si>
  <si>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</si>
  <si>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</si>
  <si>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</si>
  <si>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</si>
  <si>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</si>
  <si>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</si>
  <si>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</si>
  <si>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</si>
  <si>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</si>
  <si>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</si>
  <si>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</si>
  <si>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</si>
  <si>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</si>
  <si>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</si>
  <si>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</si>
  <si>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</si>
  <si>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</si>
  <si>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</si>
  <si>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PCM-20251129-00000907</t>
  </si>
  <si>
    <t>site has access issue as site located in military zone</t>
  </si>
  <si>
    <t>PCM-20251129-00000721</t>
  </si>
  <si>
    <t>One module faulty and already  requested from Huawei care under SR#4508078
Team a on the way to collect the module from Huawei warehouse</t>
  </si>
  <si>
    <t>PCM-20251129-00001230</t>
  </si>
  <si>
    <t>ETA:60 Min</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</si>
  <si>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</si>
  <si>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</si>
  <si>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</si>
  <si>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</si>
  <si>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no pcm</t>
  </si>
  <si>
    <t>EM team on the way need 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</si>
  <si>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</si>
  <si>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</si>
  <si>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</si>
  <si>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</si>
  <si>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</si>
  <si>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</si>
  <si>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</si>
  <si>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</si>
  <si>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</si>
  <si>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</si>
  <si>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PCM-20251129-00000856</t>
  </si>
  <si>
    <t>( RF BB bus connection transmission error) access issue as site closed by Court</t>
  </si>
  <si>
    <t>PCM-20251129-00001132</t>
  </si>
  <si>
    <t xml:space="preserve">team on the way need 120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</si>
</sst>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4" totalsRowShown="0" headerRowDxfId="172" dataDxfId="171" headerRowBorderDxfId="169" tableBorderDxfId="170" totalsRowBorderDxfId="168">
  <autoFilter ref="A1:L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8" totalsRowShown="0" headerRowDxfId="155" dataDxfId="154" headerRowBorderDxfId="152" tableBorderDxfId="153" totalsRowBorderDxfId="151">
  <autoFilter ref="A1:CJ7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0" totalsRowShown="0" headerRowDxfId="62" dataDxfId="61" headerRowBorderDxfId="59" tableBorderDxfId="60">
  <autoFilter ref="A1:L95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8" totalsRowShown="0" headerRowDxfId="46" dataDxfId="45" headerRowBorderDxfId="43" tableBorderDxfId="44" totalsRowBorderDxfId="42">
  <autoFilter ref="A1:L28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 totalsRowShown="0" headerRowDxfId="29" dataDxfId="28" headerRowBorderDxfId="26" tableBorderDxfId="27">
  <autoFilter ref="A1:L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0" totalsRowShown="0" headerRowDxfId="13" tableBorderDxfId="12">
  <autoFilter ref="A1:L49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9"/>
  <sheetViews>
    <sheetView workbookViewId="0">
      <selection activeCell="D5" sqref="D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327.7151376157417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3</v>
      </c>
      <c r="D3" s="56" t="s">
        <v>10962</v>
      </c>
      <c r="E3" s="130" t="s">
        <v>39109</v>
      </c>
      <c r="F3" s="73">
        <v>45990.638842592591</v>
      </c>
      <c r="G3" s="128">
        <f ca="1">IFERROR(NOW()-F3,"-")</f>
        <v>2.4720949077163823E-2</v>
      </c>
      <c r="H3" s="129">
        <v>45990.629814814813</v>
      </c>
      <c r="I3" s="131" t="str">
        <f>IFERROR(VLOOKUP(D3,DB!A:F,6,0),"")</f>
        <v>Generator-SG</v>
      </c>
      <c r="J3" s="131" t="str">
        <f>IFERROR(VLOOKUP(D3,DB!A:G,7,0),"")</f>
        <v>Dead</v>
      </c>
      <c r="K3" s="127" t="s">
        <v>39110</v>
      </c>
      <c r="L3" s="126" t="str">
        <f>IFERROR(VLOOKUP(D3,DB!A:I,9,0),"")</f>
        <v>Latis</v>
      </c>
    </row>
    <row r="4" spans="1:15" s="61" customFormat="1" ht="15" customHeight="1">
      <c r="A4" s="132"/>
      <c r="B4" s="131" t="str">
        <f>IFERROR(VLOOKUP(D4,DB!A:K,11,0),"")</f>
        <v/>
      </c>
      <c r="C4" s="131"/>
      <c r="D4" s="56"/>
      <c r="E4" s="130"/>
      <c r="F4" s="129"/>
      <c r="G4" s="128">
        <f ca="1">IFERROR(NOW()-F4,"-")</f>
        <v>45990.663563541668</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45990.663563541668</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45990.663563541668</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45990.663563541668</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45990.663563541668</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45990.663563541668</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45990.663563541668</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45990.663563541668</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45990.663563541668</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45990.663563541668</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45990.663563541668</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45990.663563541668</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45990.663563541668</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45990.663563541668</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45990.663563541668</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45990.663563541668</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45990.663563541668</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45990.663563541668</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45990.663563541668</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45990.663563541668</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45990.663563541668</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45990.663563541668</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45990.663563541668</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45990.663563541668</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45990.663563541668</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45990.663563541668</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45990.663563541668</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45990.663563541668</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45990.663563541668</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45990.663563541668</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45990.663563541668</v>
      </c>
      <c r="H34" s="129"/>
      <c r="I34" s="131" t="str">
        <f>IFERROR(VLOOKUP(D34,DB!A:F,6,0),"")</f>
        <v/>
      </c>
      <c r="J34" s="131" t="str">
        <f>IFERROR(VLOOKUP(D34,DB!A:G,7,0),"")</f>
        <v/>
      </c>
      <c r="K34" s="127"/>
      <c r="L34" s="126" t="str">
        <f>IFERROR(VLOOKUP(D34,DB!A:I,9,0),"")</f>
        <v/>
      </c>
    </row>
    <row r="35" spans="1:12" s="61" customFormat="1" ht="15" customHeight="1">
      <c r="F35" s="125"/>
      <c r="G35" s="124"/>
      <c r="H35" s="125"/>
      <c r="K35" s="123"/>
    </row>
    <row r="36" spans="1:12" s="61" customFormat="1" ht="15" customHeight="1">
      <c r="F36" s="125"/>
      <c r="G36" s="124"/>
      <c r="H36" s="125"/>
      <c r="K36" s="123"/>
    </row>
    <row r="37" spans="1:12" s="61" customFormat="1" ht="15" customHeight="1">
      <c r="F37" s="125"/>
      <c r="G37" s="124"/>
      <c r="H37" s="125"/>
      <c r="K37" s="123"/>
    </row>
    <row r="38" spans="1:12" s="61" customFormat="1" ht="15" customHeight="1">
      <c r="F38" s="125"/>
      <c r="G38" s="124"/>
      <c r="H38" s="125"/>
      <c r="K38" s="123"/>
    </row>
    <row r="39" spans="1:12" s="61" customFormat="1" ht="15" customHeight="1">
      <c r="F39" s="125"/>
      <c r="G39" s="124"/>
      <c r="H39" s="125"/>
      <c r="K39" s="123"/>
    </row>
  </sheetData>
  <customSheetViews>
    <customSheetView guid="{F6042A99-DD27-4453-835D-0834D95730CC}" filter="1" showAutoFilter="1">
      <pageMargins left="0" right="0" top="0" bottom="0" header="0" footer="0"/>
      <autoFilter ref="B1:M1" xr:uid="{DF56E51E-8189-4D74-9760-A20FACBF426D}"/>
    </customSheetView>
  </customSheetViews>
  <dataValidations count="2">
    <dataValidation allowBlank="1" showInputMessage="1" showErrorMessage="1" sqref="E1" xr:uid="{5DBA255D-CDD9-49FB-AD3C-AF70AB4EE696}"/>
    <dataValidation type="list" allowBlank="1" showInputMessage="1" showErrorMessage="1" sqref="E2:E3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8"/>
  <sheetViews>
    <sheetView tabSelected="1" workbookViewId="0">
      <pane ySplit="1" topLeftCell="A2" activePane="bottomLeft" state="frozen"/>
      <selection pane="bottomLeft" activeCell="D9" sqref="D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39109</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165.66372557870636</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6.276144560186367</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45990.663563541668</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45990.663563541668</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45990.663563541668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45990.663563541668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45990.663563541668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45990.663563541668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45990.663563541668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45990.663563541668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45990.663563541668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45990.663563541668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45990.663563541668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45990.663563541668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45990.663563541668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45990.663563541668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45990.663563541668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45990.663563541668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45990.663563541668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45990.663563541668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45990.663563541668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45990.663563541668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45990.663563541668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45990.663563541668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45990.663563541668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45990.663563541668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45990.663563541668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45990.663563541668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45990.663563541668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45990.663563541668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45990.663563541668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45990.663563541668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45990.663563541668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45990.663563541668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45990.663563541668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45990.663563541668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45990.663563541668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45990.663563541668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45990.663563541668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45990.663563541668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45990.663563541668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45990.663563541668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45990.663563541668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45990.663563541668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45990.663563541668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45990.663563541668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45990.663563541668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45990.663563541668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45990.663563541668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45990.663563541668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45990.663563541668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45990.663563541668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45990.663563541668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45990.663563541668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45990.663563541668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45990.663563541668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45990.663563541668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45990.663563541668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45990.663563541668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45990.663563541668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45990.663563541668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45990.663563541668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45990.663563541668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45990.663563541668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45990.663563541668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45990.663563541668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45990.663563541668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45990.663563541668</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45990.663563541668</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45990.663563541668</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45990.663563541668</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45990.663563541668</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45990.663563541668</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45990.663563541668</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45990.663563541668</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45990.663563541668</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sheetData>
  <dataValidations count="2">
    <dataValidation allowBlank="1" showInputMessage="1" showErrorMessage="1" sqref="E1" xr:uid="{4D935161-CDD3-4592-B877-3FB59C99E142}"/>
    <dataValidation type="list" allowBlank="1" showInputMessage="1" showErrorMessage="1" sqref="E3:E7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0"/>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39194</v>
      </c>
      <c r="B2" s="58" t="str">
        <f>IFERROR(VLOOKUP(D2,DB!A:K,11,0),"")</f>
        <v>R3</v>
      </c>
      <c r="C2" s="18">
        <v>1</v>
      </c>
      <c r="D2" s="18" t="s">
        <v>19392</v>
      </c>
      <c r="E2" s="18" t="s">
        <v>39106</v>
      </c>
      <c r="F2" s="22">
        <v>45990.534942129627</v>
      </c>
      <c r="G2" s="21">
        <f t="shared" ref="G2:G39" ca="1" si="0">IFERROR(NOW()-F2,"-")</f>
        <v>0.12862141204095678</v>
      </c>
      <c r="H2" s="22">
        <v>45990.529930555553</v>
      </c>
      <c r="I2" s="19" t="str">
        <f>IFERROR(VLOOKUP(D2,DB!A:F,6,0),"")</f>
        <v>SCECO</v>
      </c>
      <c r="J2" s="18" t="str">
        <f>IFERROR(VLOOKUP(D2,DB!A:G,7,0),"")</f>
        <v>Dead</v>
      </c>
      <c r="K2" s="42" t="s">
        <v>39195</v>
      </c>
      <c r="L2" s="23" t="str">
        <f>IFERROR(VLOOKUP(D2,DB!A:I,9,0),"")</f>
        <v>Latis</v>
      </c>
    </row>
    <row r="3" spans="1:13" ht="42" customHeight="1">
      <c r="A3" s="19" t="s">
        <v>39196</v>
      </c>
      <c r="B3" s="58" t="str">
        <f>IFERROR(VLOOKUP(D3,DB!A:K,11,0),"")</f>
        <v>R3</v>
      </c>
      <c r="C3" s="18">
        <v>1</v>
      </c>
      <c r="D3" s="58" t="s">
        <v>24526</v>
      </c>
      <c r="E3" s="18" t="s">
        <v>39106</v>
      </c>
      <c r="F3" s="20">
        <v>45990.480312500003</v>
      </c>
      <c r="G3" s="21">
        <f t="shared" ca="1" si="0"/>
        <v>0.18325104166433448</v>
      </c>
      <c r="H3" s="22">
        <v>45990.540520833332</v>
      </c>
      <c r="I3" s="19" t="str">
        <f>IFERROR(VLOOKUP(D3,DB!A:F,6,0),"")</f>
        <v>SCECO</v>
      </c>
      <c r="J3" s="18" t="str">
        <f>IFERROR(VLOOKUP(D3,DB!A:G,7,0),"")</f>
        <v>Good</v>
      </c>
      <c r="K3" s="42" t="s">
        <v>39197</v>
      </c>
      <c r="L3" s="23" t="str">
        <f>IFERROR(VLOOKUP(D3,DB!A:I,9,0),"")</f>
        <v>Latis</v>
      </c>
    </row>
    <row r="4" spans="1:13" ht="15" customHeight="1">
      <c r="A4" s="19" t="s">
        <v>39198</v>
      </c>
      <c r="B4" s="58" t="str">
        <f>IFERROR(VLOOKUP(D4,DB!A:K,11,0),"")</f>
        <v>R3</v>
      </c>
      <c r="C4" s="18">
        <v>4</v>
      </c>
      <c r="D4" s="58" t="s">
        <v>24910</v>
      </c>
      <c r="E4" s="18" t="s">
        <v>39106</v>
      </c>
      <c r="F4" s="20">
        <v>45990.612372685187</v>
      </c>
      <c r="G4" s="21">
        <f t="shared" ca="1" si="0"/>
        <v>5.1190856480388902E-2</v>
      </c>
      <c r="H4" s="22">
        <v>45990.592673611114</v>
      </c>
      <c r="I4" s="19" t="str">
        <f>IFERROR(VLOOKUP(D4,DB!A:F,6,0),"")</f>
        <v>Generator-SG</v>
      </c>
      <c r="J4" s="18" t="str">
        <f>IFERROR(VLOOKUP(D4,DB!A:G,7,0),"")</f>
        <v>Weak</v>
      </c>
      <c r="K4" s="42" t="s">
        <v>39199</v>
      </c>
      <c r="L4" s="23" t="str">
        <f>IFERROR(VLOOKUP(D4,DB!A:I,9,0),"")</f>
        <v>Latis</v>
      </c>
    </row>
    <row r="5" spans="1:13" ht="15" customHeight="1">
      <c r="A5" s="19"/>
      <c r="B5" s="58" t="str">
        <f>IFERROR(VLOOKUP(D5,DB!A:K,11,0),"")</f>
        <v/>
      </c>
      <c r="C5" s="18"/>
      <c r="D5" s="58"/>
      <c r="E5" s="18"/>
      <c r="F5" s="20"/>
      <c r="G5" s="21">
        <f t="shared" ca="1" si="0"/>
        <v>45990.663563541668</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45990.663563541668</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45990.663563541668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45990.663563541668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45990.663563541668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45990.663563541668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45990.663563541668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45990.663563541668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58"/>
      <c r="E13" s="18"/>
      <c r="F13" s="20"/>
      <c r="G13" s="21">
        <f t="shared" ca="1" si="0"/>
        <v>45990.663563541668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45990.663563541668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45990.663563541668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45990.663563541668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45990.663563541668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45990.663563541668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45990.663563541668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45990.663563541668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45990.663563541668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45990.663563541668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45990.663563541668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45990.663563541668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45990.663563541668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45990.663563541668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45990.663563541668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45990.663563541668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45990.663563541668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45990.663563541668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45990.663563541668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45990.663563541668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45990.663563541668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45990.663563541668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45990.663563541668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45990.663563541668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45990.663563541668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45990.663563541668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45990.663563541668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ref="G40:G103" ca="1" si="1">IFERROR(NOW()-F40,"-")</f>
        <v>45990.663563541668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45990.663563541668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45990.663563541668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45990.663563541668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45990.663563541668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45990.663563541668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45990.663563541668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45990.663563541668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45990.663563541668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45990.663563541668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45990.663563541668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45990.663563541668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45990.663563541668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45990.663563541668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45990.663563541668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45990.663563541668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45990.663563541668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45990.663563541668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45990.663563541668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45990.663563541668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45990.663563541668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45990.663563541668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45990.663563541668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45990.663563541668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45990.663563541668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45990.663563541668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45990.663563541668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45990.663563541668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45990.663563541668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45990.663563541668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45990.663563541668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45990.663563541668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45990.663563541668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45990.663563541668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45990.663563541668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45990.663563541668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45990.663563541668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45990.663563541668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45990.663563541668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45990.663563541668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45990.663563541668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45990.663563541668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45990.663563541668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45990.663563541668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45990.663563541668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45990.663563541668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45990.663563541668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45990.663563541668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45990.663563541668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45990.663563541668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45990.663563541668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45990.663563541668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45990.663563541668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45990.663563541668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45990.663563541668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45990.663563541668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45990.663563541668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45990.663563541668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45990.663563541668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45990.663563541668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45990.663563541668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45990.663563541668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45990.663563541668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45990.663563541668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ref="G104:G167" ca="1" si="2">IFERROR(NOW()-F104,"-")</f>
        <v>45990.663563541668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45990.663563541668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45990.663563541668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45990.663563541668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45990.663563541668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45990.663563541668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45990.663563541668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45990.663563541668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45990.663563541668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45990.663563541668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45990.663563541668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45990.663563541668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45990.663563541668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45990.663563541668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45990.663563541668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45990.663563541668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45990.663563541668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45990.663563541668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45990.663563541668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45990.663563541668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45990.663563541668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45990.663563541668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45990.663563541668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45990.663563541668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45990.663563541668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45990.663563541668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45990.663563541668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45990.663563541668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45990.663563541668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45990.663563541668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45990.663563541668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45990.663563541668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45990.663563541668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45990.663563541668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45990.663563541668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45990.663563541668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45990.663563541668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45990.663563541668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45990.663563541668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45990.663563541668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45990.663563541668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45990.663563541668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45990.663563541668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45990.663563541668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45990.663563541668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45990.663563541668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45990.663563541668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45990.663563541668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45990.663563541668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45990.663563541668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45990.663563541668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45990.663563541668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45990.663563541668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45990.663563541668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45990.663563541668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45990.663563541668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45990.663563541668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45990.663563541668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45990.663563541668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45990.663563541668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45990.663563541668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45990.663563541668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45990.663563541668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45990.663563541668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ref="G168:G231" ca="1" si="3">IFERROR(NOW()-F168,"-")</f>
        <v>45990.663563541668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45990.663563541668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45990.663563541668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45990.663563541668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45990.663563541668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45990.663563541668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45990.663563541668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45990.663563541668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45990.663563541668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45990.663563541668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45990.663563541668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45990.663563541668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45990.663563541668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45990.663563541668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45990.663563541668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45990.663563541668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45990.663563541668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45990.663563541668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45990.663563541668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45990.663563541668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45990.663563541668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45990.663563541668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45990.663563541668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45990.663563541668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45990.663563541668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45990.663563541668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45990.663563541668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45990.663563541668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45990.663563541668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45990.663563541668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45990.663563541668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45990.663563541668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45990.663563541668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45990.663563541668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45990.663563541668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45990.663563541668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45990.663563541668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45990.663563541668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45990.663563541668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45990.663563541668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45990.663563541668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45990.663563541668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45990.663563541668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45990.663563541668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45990.663563541668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45990.663563541668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45990.663563541668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45990.663563541668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45990.663563541668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45990.663563541668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45990.663563541668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45990.663563541668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45990.663563541668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45990.663563541668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45990.663563541668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45990.663563541668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45990.663563541668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45990.663563541668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45990.663563541668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45990.663563541668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45990.663563541668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45990.663563541668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45990.663563541668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45990.663563541668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ref="G232:G295" ca="1" si="4">IFERROR(NOW()-F232,"-")</f>
        <v>45990.663563541668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45990.663563541668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45990.663563541668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45990.663563541668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45990.663563541668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45990.663563541668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45990.663563541668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45990.663563541668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45990.663563541668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45990.663563541668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45990.663563541668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45990.663563541668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45990.663563541668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45990.663563541668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45990.663563541668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45990.663563541668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45990.663563541668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45990.663563541668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45990.663563541668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45990.663563541668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45990.663563541668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45990.663563541668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45990.663563541668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45990.663563541668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45990.663563541668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45990.663563541668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45990.663563541668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45990.663563541668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45990.663563541668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45990.663563541668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45990.663563541668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45990.663563541668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45990.663563541668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45990.663563541668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45990.663563541668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45990.663563541668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45990.663563541668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45990.663563541668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45990.663563541668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45990.663563541668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45990.663563541668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45990.663563541668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45990.663563541668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45990.663563541668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45990.663563541668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45990.663563541668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45990.663563541668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45990.663563541668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45990.663563541668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45990.663563541668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45990.663563541668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45990.663563541668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45990.663563541668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45990.663563541668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45990.663563541668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45990.663563541668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45990.663563541668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45990.663563541668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45990.663563541668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45990.663563541668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45990.663563541668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45990.663563541668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45990.663563541668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45990.663563541668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ref="G296:G359" ca="1" si="5">IFERROR(NOW()-F296,"-")</f>
        <v>45990.663563541668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45990.663563541668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45990.663563541668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45990.663563541668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45990.663563541668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45990.663563541668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45990.663563541668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45990.663563541668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45990.663563541668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45990.663563541668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45990.663563541668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45990.663563541668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45990.663563541668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45990.663563541668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45990.663563541668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45990.663563541668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45990.663563541668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45990.663563541668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45990.663563541668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45990.663563541668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45990.663563541668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45990.663563541668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45990.663563541668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45990.663563541668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45990.663563541668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45990.663563541668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45990.663563541668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45990.663563541668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45990.663563541668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45990.663563541668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45990.663563541668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45990.663563541668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45990.663563541668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45990.663563541668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45990.663563541668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45990.663563541668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45990.663563541668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45990.663563541668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45990.663563541668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45990.663563541668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45990.663563541668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45990.663563541668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45990.663563541668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45990.663563541668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45990.663563541668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45990.663563541668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45990.663563541668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45990.663563541668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45990.663563541668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45990.663563541668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45990.663563541668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45990.663563541668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45990.663563541668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45990.663563541668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45990.663563541668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45990.663563541668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45990.663563541668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45990.663563541668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45990.663563541668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45990.663563541668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45990.663563541668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45990.663563541668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45990.663563541668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45990.663563541668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ref="G360:G423" ca="1" si="6">IFERROR(NOW()-F360,"-")</f>
        <v>45990.663563541668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45990.663563541668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45990.663563541668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45990.663563541668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45990.663563541668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45990.663563541668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45990.663563541668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45990.663563541668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45990.663563541668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45990.663563541668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45990.663563541668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45990.663563541668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45990.663563541668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45990.663563541668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45990.663563541668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45990.663563541668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45990.663563541668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45990.663563541668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45990.663563541668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45990.663563541668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45990.663563541668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45990.663563541668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45990.663563541668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45990.663563541668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45990.663563541668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45990.663563541668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45990.663563541668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45990.663563541668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45990.663563541668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45990.663563541668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45990.663563541668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45990.663563541668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45990.663563541668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45990.663563541668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45990.663563541668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45990.663563541668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45990.663563541668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45990.663563541668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45990.663563541668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45990.663563541668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45990.663563541668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45990.663563541668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45990.663563541668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45990.663563541668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45990.663563541668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45990.663563541668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45990.663563541668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45990.663563541668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45990.663563541668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45990.663563541668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45990.663563541668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45990.663563541668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45990.663563541668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45990.663563541668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45990.663563541668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45990.663563541668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45990.663563541668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45990.663563541668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45990.663563541668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45990.663563541668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45990.663563541668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45990.663563541668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45990.663563541668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45990.663563541668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ref="G424:G487" ca="1" si="7">IFERROR(NOW()-F424,"-")</f>
        <v>45990.663563541668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45990.663563541668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45990.663563541668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45990.663563541668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45990.663563541668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45990.663563541668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45990.663563541668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45990.663563541668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45990.663563541668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45990.663563541668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45990.663563541668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45990.663563541668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45990.663563541668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45990.663563541668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45990.663563541668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45990.663563541668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45990.663563541668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45990.663563541668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45990.663563541668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45990.663563541668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45990.663563541668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45990.663563541668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45990.663563541668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45990.663563541668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45990.663563541668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45990.663563541668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45990.663563541668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45990.663563541668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45990.663563541668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45990.663563541668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45990.663563541668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45990.663563541668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45990.663563541668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45990.663563541668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45990.663563541668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45990.663563541668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45990.663563541668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45990.663563541668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45990.663563541668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45990.663563541668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45990.663563541668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45990.663563541668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45990.663563541668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45990.663563541668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45990.663563541668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45990.663563541668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45990.663563541668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45990.663563541668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45990.663563541668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45990.663563541668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45990.663563541668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45990.663563541668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45990.663563541668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45990.663563541668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45990.663563541668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45990.663563541668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45990.663563541668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45990.663563541668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45990.663563541668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45990.663563541668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45990.663563541668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45990.663563541668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45990.663563541668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45990.663563541668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ref="G488:G551" ca="1" si="8">IFERROR(NOW()-F488,"-")</f>
        <v>45990.663563541668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45990.663563541668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45990.663563541668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45990.663563541668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45990.663563541668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45990.663563541668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45990.663563541668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45990.663563541668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45990.663563541668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45990.663563541668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45990.663563541668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45990.663563541668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45990.663563541668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45990.663563541668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45990.663563541668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45990.663563541668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45990.663563541668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45990.663563541668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45990.663563541668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45990.663563541668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45990.663563541668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45990.663563541668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45990.663563541668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45990.663563541668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45990.663563541668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45990.663563541668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45990.663563541668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45990.663563541668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45990.663563541668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45990.663563541668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45990.663563541668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45990.663563541668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45990.663563541668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45990.663563541668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45990.663563541668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45990.663563541668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45990.663563541668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45990.663563541668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45990.663563541668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45990.663563541668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45990.663563541668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45990.663563541668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45990.663563541668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45990.663563541668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45990.663563541668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45990.663563541668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45990.663563541668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45990.663563541668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45990.663563541668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45990.663563541668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45990.663563541668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45990.663563541668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45990.663563541668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45990.663563541668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45990.663563541668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45990.663563541668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45990.663563541668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45990.663563541668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45990.663563541668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45990.663563541668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45990.663563541668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45990.663563541668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45990.663563541668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45990.663563541668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ref="G552:G615" ca="1" si="9">IFERROR(NOW()-F552,"-")</f>
        <v>45990.663563541668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45990.663563541668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45990.663563541668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45990.663563541668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45990.663563541668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45990.663563541668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45990.663563541668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45990.663563541668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45990.663563541668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45990.663563541668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45990.663563541668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45990.663563541668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45990.663563541668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45990.663563541668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45990.663563541668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45990.663563541668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45990.663563541668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45990.663563541668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45990.663563541668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45990.663563541668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45990.663563541668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45990.663563541668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45990.663563541668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45990.663563541668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45990.663563541668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45990.663563541668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45990.663563541668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45990.663563541668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45990.663563541668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45990.663563541668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45990.663563541668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45990.663563541668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45990.663563541668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45990.663563541668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45990.663563541668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45990.663563541668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45990.663563541668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45990.663563541668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45990.663563541668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45990.663563541668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45990.663563541668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45990.663563541668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45990.663563541668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45990.663563541668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45990.663563541668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45990.663563541668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45990.663563541668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45990.663563541668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45990.663563541668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45990.663563541668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45990.663563541668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45990.663563541668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45990.663563541668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45990.663563541668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45990.663563541668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45990.663563541668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45990.663563541668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45990.663563541668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45990.663563541668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45990.663563541668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45990.663563541668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45990.663563541668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45990.663563541668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45990.663563541668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ref="G616:G679" ca="1" si="10">IFERROR(NOW()-F616,"-")</f>
        <v>45990.663563541668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45990.663563541668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45990.663563541668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45990.663563541668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45990.663563541668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45990.663563541668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45990.663563541668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45990.663563541668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45990.663563541668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45990.663563541668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45990.663563541668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45990.663563541668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45990.663563541668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45990.663563541668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45990.663563541668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45990.663563541668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45990.663563541668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45990.663563541668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45990.663563541668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45990.663563541668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45990.663563541668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45990.663563541668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45990.663563541668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45990.663563541668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45990.663563541668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45990.663563541668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45990.663563541668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45990.663563541668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45990.663563541668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45990.663563541668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45990.663563541668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45990.663563541668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45990.663563541668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45990.663563541668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45990.663563541668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45990.663563541668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45990.663563541668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45990.663563541668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45990.663563541668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45990.663563541668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45990.663563541668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45990.663563541668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45990.663563541668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45990.663563541668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45990.663563541668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45990.663563541668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45990.663563541668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45990.663563541668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45990.663563541668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45990.663563541668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45990.663563541668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45990.663563541668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45990.663563541668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45990.663563541668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45990.663563541668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45990.663563541668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45990.663563541668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45990.663563541668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45990.663563541668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45990.663563541668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45990.663563541668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45990.663563541668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45990.663563541668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45990.663563541668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ref="G680:G743" ca="1" si="11">IFERROR(NOW()-F680,"-")</f>
        <v>45990.663563541668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45990.663563541668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45990.663563541668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45990.663563541668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45990.663563541668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45990.663563541668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45990.663563541668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45990.663563541668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45990.663563541668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45990.663563541668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45990.663563541668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45990.663563541668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45990.663563541668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45990.663563541668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45990.663563541668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45990.663563541668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45990.663563541668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45990.663563541668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45990.663563541668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45990.663563541668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45990.663563541668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45990.663563541668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45990.663563541668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45990.663563541668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45990.663563541668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45990.663563541668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45990.663563541668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45990.663563541668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45990.663563541668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45990.663563541668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45990.663563541668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45990.663563541668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45990.663563541668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45990.663563541668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45990.663563541668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45990.663563541668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45990.663563541668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45990.663563541668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45990.663563541668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45990.663563541668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45990.663563541668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45990.663563541668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45990.663563541668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45990.663563541668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45990.663563541668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45990.663563541668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45990.663563541668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45990.663563541668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45990.663563541668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45990.663563541668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45990.663563541668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45990.663563541668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45990.663563541668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45990.663563541668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45990.663563541668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45990.663563541668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45990.663563541668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45990.663563541668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45990.663563541668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45990.663563541668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45990.663563541668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45990.663563541668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45990.663563541668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45990.663563541668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ref="G744:G807" ca="1" si="12">IFERROR(NOW()-F744,"-")</f>
        <v>45990.663563541668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45990.663563541668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45990.663563541668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45990.663563541668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45990.663563541668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45990.663563541668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45990.663563541668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45990.663563541668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45990.663563541668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45990.663563541668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45990.663563541668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45990.663563541668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45990.663563541668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45990.663563541668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45990.663563541668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45990.663563541668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45990.663563541668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45990.663563541668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45990.663563541668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45990.663563541668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45990.663563541668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45990.663563541668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45990.663563541668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45990.663563541668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45990.663563541668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45990.663563541668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45990.663563541668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45990.663563541668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45990.663563541668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45990.663563541668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45990.663563541668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45990.663563541668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45990.663563541668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45990.663563541668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45990.663563541668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45990.663563541668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45990.663563541668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45990.663563541668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45990.663563541668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45990.663563541668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45990.663563541668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45990.663563541668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45990.663563541668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45990.663563541668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45990.663563541668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45990.663563541668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45990.663563541668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45990.663563541668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45990.663563541668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45990.663563541668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45990.663563541668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45990.663563541668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45990.663563541668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45990.663563541668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45990.663563541668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45990.663563541668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45990.663563541668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45990.663563541668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45990.663563541668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45990.663563541668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45990.663563541668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45990.663563541668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45990.663563541668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45990.663563541668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ref="G808:G871" ca="1" si="13">IFERROR(NOW()-F808,"-")</f>
        <v>45990.663563541668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45990.663563541668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45990.663563541668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45990.663563541668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45990.663563541668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45990.663563541668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45990.663563541668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45990.663563541668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45990.663563541668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45990.663563541668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45990.663563541668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45990.663563541668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45990.663563541668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45990.663563541668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45990.663563541668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45990.663563541668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45990.663563541668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45990.663563541668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45990.663563541668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45990.663563541668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45990.663563541668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45990.663563541668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45990.663563541668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45990.663563541668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45990.663563541668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45990.663563541668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45990.663563541668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45990.663563541668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45990.663563541668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45990.663563541668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45990.663563541668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45990.663563541668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45990.663563541668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45990.663563541668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45990.663563541668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45990.663563541668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45990.663563541668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45990.663563541668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45990.663563541668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45990.663563541668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45990.663563541668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45990.663563541668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45990.663563541668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45990.663563541668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45990.663563541668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45990.663563541668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45990.663563541668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45990.663563541668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45990.663563541668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45990.663563541668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45990.663563541668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45990.663563541668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45990.663563541668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45990.663563541668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45990.663563541668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45990.663563541668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45990.663563541668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45990.663563541668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45990.663563541668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45990.663563541668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45990.663563541668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45990.663563541668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45990.663563541668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45990.663563541668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ref="G872:G935" ca="1" si="14">IFERROR(NOW()-F872,"-")</f>
        <v>45990.663563541668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45990.663563541668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45990.663563541668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45990.663563541668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45990.663563541668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45990.663563541668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45990.663563541668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45990.663563541668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45990.663563541668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45990.663563541668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45990.663563541668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45990.663563541668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45990.663563541668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45990.663563541668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45990.663563541668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45990.663563541668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45990.663563541668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45990.663563541668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45990.663563541668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45990.663563541668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45990.663563541668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45990.663563541668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45990.663563541668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45990.663563541668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45990.663563541668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45990.663563541668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45990.663563541668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45990.663563541668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45990.663563541668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45990.663563541668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45990.663563541668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45990.663563541668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45990.663563541668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45990.663563541668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45990.663563541668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45990.663563541668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45990.663563541668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45990.663563541668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45990.663563541668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45990.663563541668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45990.663563541668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45990.663563541668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45990.663563541668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45990.663563541668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45990.663563541668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45990.663563541668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45990.663563541668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45990.663563541668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45990.663563541668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45990.663563541668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45990.663563541668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45990.663563541668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45990.663563541668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45990.663563541668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45990.663563541668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45990.663563541668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45990.663563541668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45990.663563541668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45990.663563541668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45990.663563541668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45990.663563541668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45990.663563541668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45990.663563541668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45990.663563541668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ref="G936:G950" ca="1" si="15">IFERROR(NOW()-F936,"-")</f>
        <v>45990.663563541668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45990.663563541668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45990.663563541668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45990.663563541668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45990.663563541668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45990.663563541668</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45990.663563541668</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45990.663563541668</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45990.663563541668</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45990.663563541668</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45990.663563541668</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45990.663563541668</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45990.663563541668</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45990.663563541668</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45990.663563541668</v>
      </c>
      <c r="H950" s="22"/>
      <c r="I950" s="19" t="str">
        <f>IFERROR(VLOOKUP(D950,DB!A:F,6,0),"")</f>
        <v/>
      </c>
      <c r="J950" s="18" t="str">
        <f>IFERROR(VLOOKUP(D950,DB!A:G,7,0),"")</f>
        <v/>
      </c>
      <c r="K950" s="42"/>
      <c r="L950" s="23" t="str">
        <f>IFERROR(VLOOKUP(D950,DB!A:I,9,0),"")</f>
        <v/>
      </c>
    </row>
  </sheetData>
  <dataValidations count="2">
    <dataValidation allowBlank="1" showInputMessage="1" showErrorMessage="1" sqref="E1" xr:uid="{5914219A-CB83-432D-936A-CC0CB6F3982A}"/>
    <dataValidation type="list" allowBlank="1" showInputMessage="1" showErrorMessage="1" sqref="E2:E95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8"/>
  <sheetViews>
    <sheetView workbookViewId="0">
      <selection activeCell="K11" sqref="K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39200</v>
      </c>
      <c r="B2" s="88" t="str">
        <f>IFERROR(VLOOKUP(D2,DB!A:K,11,0),"")</f>
        <v>R4</v>
      </c>
      <c r="C2" s="90">
        <v>1</v>
      </c>
      <c r="D2" s="88" t="s">
        <v>35166</v>
      </c>
      <c r="E2" s="91" t="s">
        <v>39106</v>
      </c>
      <c r="F2" s="92">
        <v>45703.480717592596</v>
      </c>
      <c r="G2" s="93">
        <f ca="1">IFERROR(NOW()-F2,"")</f>
        <v>287.18284594907163</v>
      </c>
      <c r="H2" s="92">
        <v>45703.474768518521</v>
      </c>
      <c r="I2" s="92" t="str">
        <f>IFERROR(VLOOKUP(D2,DB!A:F,6,0),"")</f>
        <v>SCECO</v>
      </c>
      <c r="J2" s="92" t="str">
        <f>IFERROR(VLOOKUP(D2,DB!A:G,7,0),"")</f>
        <v>Dead</v>
      </c>
      <c r="K2" s="94" t="s">
        <v>39201</v>
      </c>
      <c r="L2" s="88" t="str">
        <f>IFERROR(VLOOKUP(D2,DB!A:I,9,0),"")</f>
        <v>Latis</v>
      </c>
    </row>
    <row r="3" spans="1:16" ht="31.5" customHeight="1">
      <c r="A3" s="110" t="s">
        <v>39202</v>
      </c>
      <c r="B3" s="88" t="str">
        <f>IFERROR(VLOOKUP(D3,DB!A:K,11,0),"")</f>
        <v>R4</v>
      </c>
      <c r="C3" s="90">
        <v>1</v>
      </c>
      <c r="D3" s="88" t="s">
        <v>37915</v>
      </c>
      <c r="E3" s="91" t="s">
        <v>39106</v>
      </c>
      <c r="F3" s="92">
        <v>45990.191666666666</v>
      </c>
      <c r="G3" s="93">
        <f t="shared" ref="G3:G50" ca="1" si="0">IFERROR(NOW()-F3,"")</f>
        <v>0.4718968750021304</v>
      </c>
      <c r="H3" s="92">
        <v>45989.810358796298</v>
      </c>
      <c r="I3" s="110" t="str">
        <f>IFERROR(VLOOKUP(D3,DB!A:F,6,0),"")</f>
        <v>SCECO</v>
      </c>
      <c r="J3" s="110" t="str">
        <f>IFERROR(VLOOKUP(D3,DB!A:G,7,0),"")</f>
        <v>Dead</v>
      </c>
      <c r="K3" s="94" t="s">
        <v>39203</v>
      </c>
      <c r="L3" s="88" t="str">
        <f>IFERROR(VLOOKUP(D3,DB!A:I,9,0),"")</f>
        <v>Latis</v>
      </c>
    </row>
    <row r="4" spans="1:16" ht="15" customHeight="1">
      <c r="A4" s="110" t="s">
        <v>39204</v>
      </c>
      <c r="B4" s="110" t="str">
        <f>IFERROR(VLOOKUP(D4,DB!A:K,11,0),"")</f>
        <v>R4</v>
      </c>
      <c r="C4" s="90">
        <v>1</v>
      </c>
      <c r="D4" s="88" t="s">
        <v>30313</v>
      </c>
      <c r="E4" s="91" t="s">
        <v>39106</v>
      </c>
      <c r="F4" s="92"/>
      <c r="G4" s="93">
        <f ca="1">IFERROR(NOW()-F4,"")</f>
        <v>45990.663563541668</v>
      </c>
      <c r="H4" s="92">
        <v>45990.576539351852</v>
      </c>
      <c r="I4" s="110" t="str">
        <f>IFERROR(VLOOKUP(D4,DB!A:F,6,0),"")</f>
        <v>SCECO</v>
      </c>
      <c r="J4" s="110" t="str">
        <f>IFERROR(VLOOKUP(D4,DB!A:G,7,0),"")</f>
        <v>Dead</v>
      </c>
      <c r="K4" s="94" t="s">
        <v>39205</v>
      </c>
      <c r="L4" s="88" t="str">
        <f>IFERROR(VLOOKUP(D4,DB!A:I,9,0),"")</f>
        <v>Latis</v>
      </c>
    </row>
    <row r="5" spans="1:16" ht="15" customHeight="1">
      <c r="A5" s="110"/>
      <c r="B5" s="110" t="str">
        <f>IFERROR(VLOOKUP(D5,DB!A:K,11,0),"")</f>
        <v/>
      </c>
      <c r="C5" s="90"/>
      <c r="D5" s="88"/>
      <c r="E5" s="91"/>
      <c r="F5" s="92"/>
      <c r="G5" s="93">
        <f t="shared" ca="1" si="0"/>
        <v>45990.663563541668</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45990.663563541668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45990.663563541668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45990.663563541668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45990.663563541668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45990.663563541668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45990.663563541668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45990.663563541668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45990.663563541668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45990.663563541668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153"/>
      <c r="E15" s="91"/>
      <c r="F15" s="92"/>
      <c r="G15" s="93">
        <f t="shared" ca="1" si="0"/>
        <v>45990.663563541668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45990.663563541668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45990.663563541668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45990.663563541668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45990.663563541668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45990.663563541668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45990.663563541668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45990.663563541668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45990.663563541668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45990.663563541668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45990.663563541668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45990.663563541668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45990.663563541668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45990.663563541668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45990.663563541668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45990.663563541668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45990.663563541668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45990.663563541668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45990.663563541668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45990.663563541668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45990.663563541668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45990.663563541668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45990.663563541668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45990.663563541668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45990.663563541668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45990.663563541668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45990.663563541668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45990.663563541668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45990.663563541668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45990.663563541668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45990.663563541668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45990.663563541668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45990.663563541668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45990.663563541668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45990.663563541668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45990.663563541668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ref="G51:G114" ca="1" si="1">IFERROR(NOW()-F51,"")</f>
        <v>45990.663563541668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45990.663563541668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45990.663563541668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45990.663563541668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45990.663563541668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45990.663563541668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45990.663563541668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45990.663563541668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45990.663563541668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45990.663563541668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45990.663563541668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45990.663563541668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45990.663563541668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45990.663563541668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45990.663563541668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45990.663563541668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45990.663563541668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45990.663563541668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45990.663563541668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45990.663563541668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45990.663563541668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45990.663563541668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45990.663563541668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45990.663563541668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45990.663563541668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45990.663563541668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45990.663563541668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45990.663563541668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45990.663563541668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45990.663563541668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45990.663563541668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45990.663563541668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45990.663563541668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45990.663563541668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45990.663563541668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45990.663563541668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45990.663563541668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45990.663563541668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45990.663563541668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45990.663563541668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45990.663563541668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45990.663563541668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45990.663563541668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45990.663563541668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45990.663563541668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45990.663563541668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45990.663563541668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45990.663563541668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45990.663563541668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45990.663563541668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45990.663563541668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45990.663563541668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45990.663563541668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45990.663563541668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45990.663563541668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45990.663563541668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45990.663563541668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45990.663563541668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45990.663563541668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45990.663563541668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45990.663563541668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45990.663563541668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45990.663563541668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45990.663563541668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ref="G115:G178" ca="1" si="2">IFERROR(NOW()-F115,"")</f>
        <v>45990.663563541668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45990.663563541668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45990.663563541668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45990.663563541668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45990.663563541668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45990.663563541668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45990.663563541668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45990.663563541668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45990.663563541668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45990.663563541668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45990.663563541668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45990.663563541668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45990.663563541668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45990.663563541668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45990.663563541668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45990.663563541668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45990.663563541668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45990.663563541668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45990.663563541668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45990.663563541668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45990.663563541668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45990.663563541668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45990.663563541668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45990.663563541668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45990.663563541668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45990.663563541668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45990.663563541668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45990.663563541668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45990.663563541668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45990.663563541668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45990.663563541668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45990.663563541668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45990.663563541668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45990.663563541668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45990.663563541668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45990.663563541668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45990.663563541668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45990.663563541668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45990.663563541668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45990.663563541668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45990.663563541668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45990.663563541668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45990.663563541668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45990.663563541668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45990.663563541668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45990.663563541668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45990.663563541668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45990.663563541668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45990.663563541668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45990.663563541668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45990.663563541668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45990.663563541668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45990.663563541668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45990.663563541668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45990.663563541668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45990.663563541668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45990.663563541668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45990.663563541668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45990.663563541668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45990.663563541668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45990.663563541668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45990.663563541668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45990.663563541668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45990.663563541668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ref="G179:G242" ca="1" si="3">IFERROR(NOW()-F179,"")</f>
        <v>45990.663563541668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45990.663563541668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45990.663563541668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45990.663563541668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45990.663563541668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45990.663563541668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45990.663563541668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45990.663563541668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45990.663563541668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45990.663563541668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45990.663563541668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45990.663563541668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45990.663563541668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45990.663563541668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45990.663563541668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45990.663563541668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45990.663563541668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45990.663563541668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45990.663563541668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45990.663563541668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45990.663563541668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45990.663563541668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45990.663563541668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45990.663563541668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45990.663563541668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45990.663563541668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45990.663563541668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45990.663563541668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45990.663563541668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45990.663563541668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45990.663563541668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45990.663563541668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45990.663563541668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45990.663563541668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45990.663563541668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45990.663563541668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45990.663563541668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45990.663563541668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45990.663563541668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45990.663563541668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45990.663563541668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45990.663563541668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45990.663563541668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45990.663563541668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45990.663563541668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45990.663563541668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45990.663563541668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45990.663563541668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45990.663563541668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45990.663563541668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45990.663563541668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45990.663563541668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45990.663563541668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45990.663563541668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45990.663563541668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45990.663563541668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45990.663563541668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45990.663563541668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45990.663563541668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45990.663563541668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45990.663563541668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45990.663563541668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45990.663563541668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45990.663563541668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ref="G243:G288" ca="1" si="4">IFERROR(NOW()-F243,"")</f>
        <v>45990.663563541668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45990.663563541668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45990.663563541668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45990.663563541668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45990.663563541668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45990.663563541668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45990.663563541668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45990.663563541668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45990.663563541668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45990.663563541668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45990.663563541668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45990.663563541668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45990.663563541668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45990.663563541668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45990.663563541668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45990.663563541668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45990.663563541668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45990.663563541668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45990.663563541668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45990.663563541668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45990.663563541668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45990.663563541668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45990.663563541668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45990.663563541668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45990.663563541668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45990.663563541668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45990.663563541668</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45990.663563541668</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45990.663563541668</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45990.663563541668</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45990.663563541668</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45990.663563541668</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45990.663563541668</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45990.663563541668</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45990.663563541668</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45990.663563541668</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45990.663563541668</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45990.663563541668</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45990.663563541668</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45990.663563541668</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45990.663563541668</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45990.663563541668</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45990.663563541668</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45990.663563541668</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45990.663563541668</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45990.663563541668</v>
      </c>
      <c r="H288" s="92"/>
      <c r="I288" s="110" t="str">
        <f>IFERROR(VLOOKUP(D288,DB!A:F,6,0),"")</f>
        <v/>
      </c>
      <c r="J288" s="110" t="str">
        <f>IFERROR(VLOOKUP(D288,DB!A:G,7,0),"")</f>
        <v/>
      </c>
      <c r="K288" s="94"/>
      <c r="L288" s="88" t="str">
        <f>IFERROR(VLOOKUP(D288,DB!A:I,9,0),"")</f>
        <v/>
      </c>
    </row>
  </sheetData>
  <dataValidations count="2">
    <dataValidation allowBlank="1" showInputMessage="1" showErrorMessage="1" sqref="E1" xr:uid="{A4F81451-56CC-4543-9497-104C4E44EE4B}"/>
    <dataValidation type="list" allowBlank="1" showInputMessage="1" showErrorMessage="1" sqref="E2:E28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1"/>
  <sheetViews>
    <sheetView workbookViewId="0">
      <selection activeCell="D7" sqref="D7"/>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39206</v>
      </c>
      <c r="B2" s="37" t="str">
        <f>IFERROR(VLOOKUP(D2,DB!A:K,11,0),"")</f>
        <v>R5</v>
      </c>
      <c r="C2" s="37">
        <v>3</v>
      </c>
      <c r="D2" s="103" t="s">
        <v>36085</v>
      </c>
      <c r="E2" s="37" t="s">
        <v>39106</v>
      </c>
      <c r="F2" s="38">
        <v>45891.832060185188</v>
      </c>
      <c r="G2" s="105">
        <f ca="1">IFERROR(NOW()-F2,"")</f>
        <v>98.831503356479516</v>
      </c>
      <c r="H2" s="38">
        <v>45891.790393518517</v>
      </c>
      <c r="I2" s="37" t="str">
        <f>IFERROR(VLOOKUP(D2,DB!A:F,6,0),"")</f>
        <v>Generator-SG</v>
      </c>
      <c r="J2" s="37" t="str">
        <f>IFERROR(VLOOKUP(D2,DB!A:G,7,0),"")</f>
        <v>Vandalized</v>
      </c>
      <c r="K2" s="37" t="s">
        <v>39207</v>
      </c>
      <c r="L2" s="37" t="str">
        <f>IFERROR(VLOOKUP(D2,DB!A:I,9,0),"")</f>
        <v>Latis</v>
      </c>
      <c r="M2" s="102"/>
    </row>
    <row r="3" spans="1:13" s="39" customFormat="1" ht="30.75">
      <c r="A3" s="37" t="s">
        <v>39208</v>
      </c>
      <c r="B3" s="37" t="str">
        <f>IFERROR(VLOOKUP(D3,DB!A:K,11,0),"")</f>
        <v>R5</v>
      </c>
      <c r="C3" s="37">
        <v>1</v>
      </c>
      <c r="D3" s="37" t="s">
        <v>33407</v>
      </c>
      <c r="E3" s="37" t="s">
        <v>39109</v>
      </c>
      <c r="F3" s="38">
        <v>45926.188877314817</v>
      </c>
      <c r="G3" s="105">
        <f t="shared" ref="G3" ca="1" si="0">IFERROR(NOW()-F3,"")</f>
        <v>64.47468622685119</v>
      </c>
      <c r="H3" s="38">
        <v>45926.158159722225</v>
      </c>
      <c r="I3" s="37" t="str">
        <f>IFERROR(VLOOKUP(D3,DB!A:F,6,0),"")</f>
        <v>SCECO</v>
      </c>
      <c r="J3" s="37" t="str">
        <f>IFERROR(VLOOKUP(D3,DB!A:G,7,0),"")</f>
        <v>Good</v>
      </c>
      <c r="K3" s="37" t="s">
        <v>39209</v>
      </c>
      <c r="L3" s="37" t="str">
        <f>IFERROR(VLOOKUP(D3,DB!A:I,9,0),"")</f>
        <v>Latis</v>
      </c>
      <c r="M3" s="102"/>
    </row>
    <row r="4" spans="1:13" s="39" customFormat="1" ht="39.75" customHeight="1">
      <c r="A4" s="106" t="s">
        <v>39210</v>
      </c>
      <c r="B4" s="106" t="str">
        <f>IFERROR(VLOOKUP(D4,DB!A:K,11,0),"")</f>
        <v>R5</v>
      </c>
      <c r="C4" s="106">
        <v>1</v>
      </c>
      <c r="D4" s="106" t="s">
        <v>34832</v>
      </c>
      <c r="E4" s="106" t="s">
        <v>39109</v>
      </c>
      <c r="F4" s="107">
        <v>45948.661111111112</v>
      </c>
      <c r="G4" s="108">
        <f t="shared" ref="G4" ca="1" si="1">IFERROR(NOW()-F4,"")</f>
        <v>42.002452430555422</v>
      </c>
      <c r="H4" s="107">
        <v>45948.661111111112</v>
      </c>
      <c r="I4" s="106" t="str">
        <f>IFERROR(VLOOKUP(D4,DB!A:F,6,0),"")</f>
        <v>SCECO</v>
      </c>
      <c r="J4" s="106" t="str">
        <f>IFERROR(VLOOKUP(D4,DB!A:G,7,0),"")</f>
        <v>Dead</v>
      </c>
      <c r="K4" s="106" t="s">
        <v>39211</v>
      </c>
      <c r="L4" s="106" t="str">
        <f>IFERROR(VLOOKUP(D4,DB!A:I,9,0),"")</f>
        <v>Latis</v>
      </c>
    </row>
    <row r="5" spans="1:13" s="39" customFormat="1" ht="30.75">
      <c r="A5" s="106" t="s">
        <v>39212</v>
      </c>
      <c r="B5" s="106" t="str">
        <f>IFERROR(VLOOKUP(D5,DB!A:K,11,0),"")</f>
        <v>R5</v>
      </c>
      <c r="C5" s="106">
        <v>1</v>
      </c>
      <c r="D5" s="106" t="s">
        <v>36592</v>
      </c>
      <c r="E5" s="106" t="s">
        <v>39106</v>
      </c>
      <c r="F5" s="107">
        <v>45981.373298611114</v>
      </c>
      <c r="G5" s="108">
        <f ca="1">IFERROR(NOW()-F5,"")</f>
        <v>9.2902649305542582</v>
      </c>
      <c r="H5" s="139">
        <v>45981.360798611109</v>
      </c>
      <c r="I5" s="106" t="str">
        <f>IFERROR(VLOOKUP(D5,DB!A:F,6,0),"")</f>
        <v>SCECO</v>
      </c>
      <c r="J5" s="106" t="str">
        <f>IFERROR(VLOOKUP(D5,DB!A:G,7,0),"")</f>
        <v>Dead</v>
      </c>
      <c r="K5" s="106" t="s">
        <v>39213</v>
      </c>
      <c r="L5" s="106" t="str">
        <f>IFERROR(VLOOKUP(D5,DB!A:I,9,0),"")</f>
        <v>Latis</v>
      </c>
    </row>
    <row r="6" spans="1:13" ht="30.75">
      <c r="A6" s="37" t="s">
        <v>39214</v>
      </c>
      <c r="B6" s="37" t="str">
        <f>IFERROR(VLOOKUP(D6,DB!A:K,11,0),"")</f>
        <v>R5</v>
      </c>
      <c r="C6" s="37">
        <v>1</v>
      </c>
      <c r="D6" s="106" t="s">
        <v>32138</v>
      </c>
      <c r="E6" s="37" t="s">
        <v>39106</v>
      </c>
      <c r="F6" s="38">
        <v>45989.951909722222</v>
      </c>
      <c r="G6" s="138">
        <f ca="1">IFERROR(NOW()-F6,"")</f>
        <v>0.71165381944592809</v>
      </c>
      <c r="H6" s="38">
        <v>45989.971354166664</v>
      </c>
      <c r="I6" s="37" t="str">
        <f>IFERROR(VLOOKUP(D6,DB!A:F,6,0),"")</f>
        <v>SCECO</v>
      </c>
      <c r="J6" s="37" t="str">
        <f>IFERROR(VLOOKUP(D6,DB!A:G,7,0),"")</f>
        <v>Dead</v>
      </c>
      <c r="K6" s="37" t="s">
        <v>39215</v>
      </c>
      <c r="L6" s="37" t="str">
        <f>IFERROR(VLOOKUP(D6,DB!A:I,9,0),"")</f>
        <v>Latis</v>
      </c>
    </row>
    <row r="7" spans="1:13">
      <c r="A7" s="37" t="s">
        <v>39216</v>
      </c>
      <c r="B7" s="37" t="str">
        <f>IFERROR(VLOOKUP(D7,DB!A:K,11,0),"")</f>
        <v>R5</v>
      </c>
      <c r="C7" s="37">
        <v>1</v>
      </c>
      <c r="D7" s="106" t="s">
        <v>32904</v>
      </c>
      <c r="E7" s="37" t="s">
        <v>39106</v>
      </c>
      <c r="F7" s="38">
        <v>45990.518252314818</v>
      </c>
      <c r="G7" s="138">
        <f ca="1">IFERROR(NOW()-F7,"")</f>
        <v>0.14531122685002629</v>
      </c>
      <c r="H7" s="38">
        <v>45990.335613425923</v>
      </c>
      <c r="I7" s="37" t="str">
        <f>IFERROR(VLOOKUP(D7,DB!A:F,6,0),"")</f>
        <v>SCECO</v>
      </c>
      <c r="J7" s="37" t="str">
        <f>IFERROR(VLOOKUP(D7,DB!A:G,7,0),"")</f>
        <v>Dead</v>
      </c>
      <c r="K7" s="37" t="s">
        <v>39217</v>
      </c>
      <c r="L7" s="37" t="str">
        <f>IFERROR(VLOOKUP(D7,DB!A:I,9,0),"")</f>
        <v>Latis</v>
      </c>
    </row>
    <row r="8" spans="1:13">
      <c r="A8" s="37"/>
      <c r="B8" s="37" t="str">
        <f>IFERROR(VLOOKUP(D8,DB!A:K,11,0),"")</f>
        <v/>
      </c>
      <c r="C8" s="37"/>
      <c r="D8" s="106"/>
      <c r="E8" s="37"/>
      <c r="F8" s="38"/>
      <c r="G8" s="138">
        <f ca="1">IFERROR(NOW()-F8,"")</f>
        <v>45990.663563541668</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45990.663563541668</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45990.663563541668</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45990.663563541668</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45990.663563541668</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45990.663563541668</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45990.663563541668</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45990.663563541668</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45990.663563541668</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45990.663563541668</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45990.663563541668</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45990.663563541668</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45990.663563541668</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45990.663563541668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45990.663563541668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45990.663563541668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45990.663563541668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45990.663563541668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45990.663563541668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45990.663563541668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45990.663563541668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45990.663563541668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45990.663563541668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45990.663563541668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45990.663563541668</v>
      </c>
      <c r="H32" s="38"/>
      <c r="I32" s="37" t="str">
        <f>IFERROR(VLOOKUP(D32,DB!A:F,6,0),"")</f>
        <v/>
      </c>
      <c r="J32" s="37" t="str">
        <f>IFERROR(VLOOKUP(D32,DB!A:G,7,0),"")</f>
        <v/>
      </c>
      <c r="K32" s="37"/>
      <c r="L32" s="37" t="str">
        <f>IFERROR(VLOOKUP(D32,DB!A:I,9,0),"")</f>
        <v/>
      </c>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row r="38" spans="1:12">
      <c r="A38" s="103"/>
      <c r="B38" s="103"/>
      <c r="C38" s="103"/>
      <c r="D38" s="103"/>
      <c r="E38" s="103"/>
      <c r="F38" s="139"/>
      <c r="G38" s="105"/>
      <c r="H38" s="139"/>
      <c r="I38" s="103"/>
      <c r="J38" s="103"/>
      <c r="K38" s="103"/>
      <c r="L38" s="103"/>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sheetData>
  <dataValidations count="2">
    <dataValidation allowBlank="1" showInputMessage="1" showErrorMessage="1" sqref="E1" xr:uid="{920C6338-E771-4DAE-8C89-92A9093EA4DE}"/>
    <dataValidation type="list" allowBlank="1" showInputMessage="1" showErrorMessage="1" sqref="E2:E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0"/>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39218</v>
      </c>
      <c r="B2" s="119" t="str">
        <f>IFERROR(VLOOKUP(D2,DB!A:K,11,0),"")</f>
        <v>R6</v>
      </c>
      <c r="C2" s="120">
        <v>1</v>
      </c>
      <c r="D2" s="119" t="s">
        <v>37310</v>
      </c>
      <c r="E2" s="106" t="s">
        <v>39106</v>
      </c>
      <c r="F2" s="121">
        <v>45990.580081018517</v>
      </c>
      <c r="G2" s="72">
        <f ca="1">IFERROR(NOW()-F2,"-")</f>
        <v>8.3482523150451016E-2</v>
      </c>
      <c r="H2" s="121">
        <v>45990.580081018517</v>
      </c>
      <c r="I2" s="119" t="str">
        <f>IFERROR(VLOOKUP(D2,DB!A:F,6,0),"")</f>
        <v>Generator-SG</v>
      </c>
      <c r="J2" s="119" t="str">
        <f>IFERROR(VLOOKUP(D2,DB!A:G,7,0),"")</f>
        <v>Dead</v>
      </c>
      <c r="K2" s="122" t="s">
        <v>39219</v>
      </c>
      <c r="L2" s="140" t="str">
        <f>IFERROR(VLOOKUP(D2,DB!A:I,9,0),"")</f>
        <v>Latis</v>
      </c>
    </row>
    <row r="3" spans="1:16382" ht="31.5" customHeight="1">
      <c r="A3" s="118"/>
      <c r="B3" s="119" t="str">
        <f>IFERROR(VLOOKUP(D3,DB!A:K,11,0),"")</f>
        <v/>
      </c>
      <c r="C3" s="120"/>
      <c r="D3" s="119"/>
      <c r="E3" s="106"/>
      <c r="F3" s="121"/>
      <c r="G3" s="72">
        <f ca="1">IFERROR(NOW()-F3,"-")</f>
        <v>45990.663563541668</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45990.663563541668</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45990.663563541668</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45990.663563541668</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45990.663563541668</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45990.663563541668</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45990.663563541668</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45990.663563541668</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45990.663563541668</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45990.663563541668</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45990.663563541668</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45990.663563541668</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45990.663563541668</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45990.663563541668</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45990.663563541668</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45990.663563541668</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45990.663563541668</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45990.663563541668</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45990.663563541668</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45990.663563541668</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45990.663563541668</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45990.663563541668</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45990.663563541668</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45990.663563541668</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45990.663563541668</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45990.663563541668</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45990.663563541668</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45990.663563541668</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45990.663563541668</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45990.663563541668</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45990.663563541668</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45990.663563541668</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45990.663563541668</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45990.663563541668</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45990.663563541668</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45990.663563541668</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45990.663563541668</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45990.663563541668</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45990.663563541668</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45990.663563541668</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45990.663563541668</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45990.663563541668</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45990.663563541668</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45990.663563541668</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45990.663563541668</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45990.663563541668</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45990.663563541668</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45990.663563541668</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45990.663563541668</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45990.663563541668</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45990.663563541668</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45990.663563541668</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45990.663563541668</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45990.663563541668</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45990.663563541668</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45990.663563541668</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45990.663563541668</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45990.663563541668</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45990.663563541668</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45990.663563541668</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45990.663563541668</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45990.663563541668</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45990.663563541668</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45990.663563541668</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45990.663563541668</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45990.663563541668</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45990.663563541668</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45990.663563541668</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45990.663563541668</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45990.663563541668</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45990.663563541668</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45990.663563541668</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45990.663563541668</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45990.663563541668</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45990.663563541668</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45990.663563541668</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45990.663563541668</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45990.663563541668</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45990.663563541668</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45990.663563541668</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45990.663563541668</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45990.663563541668</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45990.663563541668</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45990.663563541668</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45990.663563541668</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45990.663563541668</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45990.663563541668</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45990.663563541668</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45990.663563541668</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45990.663563541668</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45990.663563541668</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45990.663563541668</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45990.663563541668</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45990.663563541668</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45990.663563541668</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45990.663563541668</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45990.663563541668</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45990.663563541668</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45990.663563541668</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45990.663563541668</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45990.663563541668</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45990.663563541668</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45990.663563541668</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45990.663563541668</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45990.663563541668</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45990.663563541668</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45990.663563541668</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45990.663563541668</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45990.663563541668</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45990.663563541668</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45990.663563541668</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45990.663563541668</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45990.663563541668</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45990.663563541668</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45990.663563541668</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45990.663563541668</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45990.663563541668</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45990.663563541668</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45990.663563541668</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45990.663563541668</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45990.663563541668</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45990.663563541668</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45990.663563541668</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45990.663563541668</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45990.663563541668</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45990.663563541668</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45990.663563541668</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45990.663563541668</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45990.663563541668</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45990.663563541668</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45990.663563541668</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45990.663563541668</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45990.663563541668</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45990.663563541668</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45990.663563541668</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45990.663563541668</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45990.663563541668</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45990.663563541668</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45990.663563541668</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45990.663563541668</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45990.663563541668</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45990.663563541668</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45990.663563541668</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45990.663563541668</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45990.663563541668</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45990.663563541668</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45990.663563541668</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45990.663563541668</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45990.663563541668</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45990.663563541668</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45990.663563541668</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45990.663563541668</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45990.663563541668</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45990.663563541668</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45990.663563541668</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45990.663563541668</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45990.663563541668</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45990.663563541668</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45990.663563541668</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45990.663563541668</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45990.663563541668</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45990.663563541668</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45990.663563541668</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45990.663563541668</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45990.663563541668</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45990.663563541668</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45990.663563541668</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45990.663563541668</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45990.663563541668</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45990.663563541668</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45990.663563541668</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45990.663563541668</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45990.663563541668</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45990.663563541668</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45990.663563541668</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45990.663563541668</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45990.663563541668</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45990.663563541668</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45990.663563541668</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45990.663563541668</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45990.663563541668</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45990.663563541668</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45990.663563541668</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45990.663563541668</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45990.663563541668</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45990.663563541668</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45990.663563541668</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45990.663563541668</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45990.663563541668</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45990.663563541668</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45990.663563541668</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45990.663563541668</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45990.663563541668</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45990.663563541668</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45990.663563541668</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45990.663563541668</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45990.663563541668</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45990.663563541668</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45990.663563541668</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45990.663563541668</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45990.663563541668</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45990.663563541668</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45990.663563541668</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45990.663563541668</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45990.663563541668</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45990.663563541668</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45990.663563541668</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45990.663563541668</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45990.663563541668</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45990.663563541668</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45990.663563541668</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45990.663563541668</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45990.663563541668</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45990.663563541668</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45990.663563541668</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45990.663563541668</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45990.663563541668</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45990.663563541668</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45990.663563541668</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45990.663563541668</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45990.663563541668</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45990.663563541668</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45990.663563541668</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45990.663563541668</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45990.663563541668</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45990.663563541668</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45990.663563541668</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45990.663563541668</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45990.663563541668</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45990.663563541668</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45990.663563541668</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45990.663563541668</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45990.663563541668</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45990.663563541668</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45990.663563541668</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45990.663563541668</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45990.663563541668</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45990.663563541668</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45990.663563541668</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45990.663563541668</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45990.663563541668</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45990.663563541668</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45990.663563541668</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45990.663563541668</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45990.663563541668</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45990.663563541668</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45990.663563541668</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45990.663563541668</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45990.663563541668</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45990.663563541668</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45990.663563541668</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45990.663563541668</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45990.663563541668</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45990.663563541668</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45990.663563541668</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45990.663563541668</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45990.663563541668</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45990.663563541668</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45990.663563541668</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45990.663563541668</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45990.663563541668</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45990.663563541668</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45990.663563541668</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45990.663563541668</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45990.663563541668</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45990.663563541668</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45990.663563541668</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45990.663563541668</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45990.663563541668</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45990.663563541668</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45990.663563541668</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45990.663563541668</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45990.663563541668</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45990.663563541668</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45990.663563541668</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45990.663563541668</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45990.663563541668</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45990.663563541668</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45990.663563541668</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45990.663563541668</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45990.663563541668</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45990.663563541668</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45990.663563541668</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45990.663563541668</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45990.663563541668</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45990.663563541668</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45990.663563541668</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45990.663563541668</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45990.663563541668</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45990.663563541668</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45990.663563541668</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45990.663563541668</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45990.663563541668</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45990.663563541668</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45990.663563541668</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45990.663563541668</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45990.663563541668</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45990.663563541668</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45990.663563541668</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45990.663563541668</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45990.663563541668</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45990.663563541668</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45990.663563541668</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45990.663563541668</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45990.663563541668</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45990.663563541668</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45990.663563541668</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45990.663563541668</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45990.663563541668</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45990.663563541668</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45990.663563541668</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45990.663563541668</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45990.663563541668</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45990.663563541668</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45990.663563541668</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45990.663563541668</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45990.663563541668</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45990.663563541668</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45990.663563541668</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45990.663563541668</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45990.663563541668</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45990.663563541668</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45990.663563541668</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45990.663563541668</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45990.663563541668</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45990.663563541668</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45990.663563541668</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45990.663563541668</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45990.663563541668</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45990.663563541668</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45990.663563541668</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45990.663563541668</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45990.663563541668</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45990.663563541668</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45990.663563541668</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45990.663563541668</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45990.663563541668</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45990.663563541668</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45990.663563541668</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45990.663563541668</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45990.663563541668</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45990.663563541668</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45990.663563541668</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45990.663563541668</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45990.663563541668</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45990.663563541668</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45990.663563541668</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45990.663563541668</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45990.663563541668</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45990.663563541668</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45990.663563541668</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45990.663563541668</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45990.663563541668</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45990.663563541668</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45990.663563541668</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45990.663563541668</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45990.663563541668</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45990.663563541668</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45990.663563541668</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45990.663563541668</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45990.663563541668</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45990.663563541668</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45990.663563541668</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45990.663563541668</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45990.663563541668</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45990.663563541668</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45990.663563541668</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45990.663563541668</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45990.663563541668</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45990.663563541668</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45990.663563541668</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45990.663563541668</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45990.663563541668</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45990.663563541668</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45990.663563541668</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45990.663563541668</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45990.663563541668</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45990.663563541668</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45990.663563541668</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45990.663563541668</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45990.663563541668</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45990.663563541668</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45990.663563541668</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45990.663563541668</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45990.663563541668</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45990.663563541668</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45990.663563541668</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45990.663563541668</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45990.663563541668</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45990.663563541668</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45990.663563541668</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45990.663563541668</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45990.663563541668</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45990.663563541668</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45990.663563541668</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45990.663563541668</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45990.663563541668</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45990.663563541668</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45990.663563541668</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45990.663563541668</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45990.663563541668</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45990.663563541668</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45990.663563541668</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45990.663563541668</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45990.663563541668</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45990.663563541668</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45990.663563541668</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45990.663563541668</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45990.663563541668</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45990.663563541668</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45990.663563541668</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45990.663563541668</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45990.663563541668</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45990.663563541668</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45990.663563541668</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45990.663563541668</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45990.663563541668</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45990.663563541668</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45990.663563541668</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45990.663563541668</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45990.663563541668</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45990.663563541668</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45990.663563541668</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45990.663563541668</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45990.663563541668</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45990.663563541668</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45990.663563541668</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45990.663563541668</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45990.663563541668</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45990.663563541668</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45990.663563541668</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45990.663563541668</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45990.663563541668</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45990.663563541668</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45990.663563541668</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45990.663563541668</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45990.663563541668</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45990.663563541668</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45990.663563541668</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45990.663563541668</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45990.663563541668</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45990.663563541668</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45990.663563541668</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45990.663563541668</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45990.663563541668</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45990.663563541668</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45990.663563541668</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45990.663563541668</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45990.663563541668</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45990.663563541668</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45990.663563541668</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45990.663563541668</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45990.663563541668</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45990.663563541668</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45990.663563541668</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45990.663563541668</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45990.663563541668</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45990.663563541668</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45990.663563541668</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45990.663563541668</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45990.663563541668</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45990.663563541668</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45990.663563541668</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45990.663563541668</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45990.663563541668</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45990.663563541668</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45990.663563541668</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45990.663563541668</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45990.663563541668</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45990.663563541668</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45990.663563541668</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45990.663563541668</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45990.663563541668</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45990.663563541668</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45990.663563541668</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45990.663563541668</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45990.663563541668</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45990.663563541668</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45990.663563541668</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45990.663563541668</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45990.663563541668</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45990.663563541668</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45990.663563541668</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45990.663563541668</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45990.663563541668</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45990.663563541668</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45990.663563541668</v>
      </c>
      <c r="H489" s="121"/>
      <c r="I489" s="119" t="str">
        <f>IFERROR(VLOOKUP(D489,DB!A:F,6,0),"")</f>
        <v/>
      </c>
      <c r="J489" s="119" t="str">
        <f>IFERROR(VLOOKUP(D489,DB!A:G,7,0),"")</f>
        <v/>
      </c>
      <c r="K489" s="122"/>
      <c r="L489" s="140" t="str">
        <f>IFERROR(VLOOKUP(D489,DB!A:I,9,0),"")</f>
        <v/>
      </c>
    </row>
    <row r="490" spans="1:12" ht="31.5" customHeight="1">
      <c r="A490" s="146"/>
      <c r="B490" s="147" t="str">
        <f>IFERROR(VLOOKUP(D490,DB!A:K,11,0),"")</f>
        <v/>
      </c>
      <c r="C490" s="148"/>
      <c r="D490" s="147"/>
      <c r="E490" s="145"/>
      <c r="F490" s="149"/>
      <c r="G490" s="150">
        <f ca="1">IFERROR(NOW()-F490,"-")</f>
        <v>45990.663563541668</v>
      </c>
      <c r="H490" s="149"/>
      <c r="I490" s="147" t="str">
        <f>IFERROR(VLOOKUP(D490,DB!A:F,6,0),"")</f>
        <v/>
      </c>
      <c r="J490" s="147" t="str">
        <f>IFERROR(VLOOKUP(D490,DB!A:G,7,0),"")</f>
        <v/>
      </c>
      <c r="K490" s="151"/>
      <c r="L490" s="152" t="str">
        <f>IFERROR(VLOOKUP(D490,DB!A:I,9,0),"")</f>
        <v/>
      </c>
    </row>
  </sheetData>
  <dataValidations count="2">
    <dataValidation allowBlank="1" showInputMessage="1" showErrorMessage="1" sqref="E1" xr:uid="{9E1BC488-8814-4F8A-8DBE-742B3278AB71}"/>
    <dataValidation type="list" allowBlank="1" showInputMessage="1" showErrorMessage="1" sqref="E2:E49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2025-11-29T12:57:29Z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