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539" documentId="120_S{2AC9BD13-BADA-5192-A53E-5A8FF88502F6}" xr6:coauthVersionLast="47" xr6:coauthVersionMax="47" xr10:uidLastSave="{031114E5-4545-415E-9BEA-4DCFD8F34A6E}"/>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 i="1" l="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2" i="3"/>
  <c r="D12" i="3"/>
  <c r="D9" i="3"/>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2" i="9"/>
  <c r="G2" i="9"/>
  <c r="I2" i="9"/>
  <c r="J2" i="9"/>
  <c r="L2" i="9"/>
  <c r="B3" i="9"/>
  <c r="G3" i="9"/>
  <c r="I3" i="9"/>
  <c r="J3" i="9"/>
  <c r="L3" i="9"/>
  <c r="B4" i="9"/>
  <c r="G4" i="9"/>
  <c r="I4" i="9"/>
  <c r="J4" i="9"/>
  <c r="L4" i="9"/>
  <c r="B5" i="9"/>
  <c r="G5" i="9"/>
  <c r="I5" i="9"/>
  <c r="J5" i="9"/>
  <c r="L5" i="9"/>
  <c r="B6" i="9"/>
  <c r="G6" i="9"/>
  <c r="I6" i="9"/>
  <c r="J6" i="9"/>
  <c r="L6" i="9"/>
  <c r="B7" i="9"/>
  <c r="G7" i="9"/>
  <c r="I7" i="9"/>
  <c r="J7" i="9"/>
  <c r="L7"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<sst xmlns="http://schemas.openxmlformats.org/spreadsheetml/2006/main" count="181578" uniqueCount="39203">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</sst>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0" totalsRowShown="0" headerRowDxfId="46" dataDxfId="45" headerRowBorderDxfId="43" tableBorderDxfId="44" totalsRowBorderDxfId="42">
  <autoFilter ref="A1:L2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2" totalsRowShown="0" headerRowDxfId="13" tableBorderDxfId="12">
  <autoFilter ref="A1:L48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328.90359490740957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45991.852020833336</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45991.852020833336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45991.852020833336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45991.852020833336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45991.852020833336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45991.852020833336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45991.852020833336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45991.852020833336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45991.852020833336</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45991.852020833336</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45991.852020833336</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45991.852020833336</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45991.852020833336</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45991.852020833336</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45991.852020833336</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45991.852020833336</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45991.852020833336</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45991.852020833336</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45991.852020833336</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45991.852020833336</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45991.852020833336</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45991.852020833336</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45991.852020833336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45991.852020833336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45991.852020833336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45991.852020833336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45991.852020833336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45991.852020833336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45991.852020833336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45991.852020833336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45991.852020833336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45991.852020833336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45991.852020833336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45991.852020833336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45991.852020833336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45991.852020833336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45991.852020833336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45991.852020833336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45991.852020833336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45991.852020833336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45991.852020833336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45991.852020833336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45991.852020833336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45991.852020833336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45991.852020833336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45991.852020833336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45991.852020833336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45991.852020833336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45991.852020833336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45991.852020833336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45991.852020833336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45991.852020833336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45991.852020833336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45991.852020833336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45991.852020833336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45991.852020833336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45991.852020833336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45991.852020833336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45991.852020833336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45991.852020833336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45991.852020833336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45991.852020833336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45991.852020833336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45991.852020833336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45991.852020833336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45991.852020833336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45991.852020833336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45991.852020833336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45991.852020833336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45991.852020833336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45991.852020833336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45991.852020833336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45991.852020833336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45991.852020833336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45991.852020833336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45991.852020833336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45991.852020833336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45991.852020833336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45991.852020833336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45991.852020833336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45991.852020833336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45991.852020833336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45991.852020833336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45991.852020833336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45991.852020833336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45991.852020833336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45991.852020833336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45991.852020833336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45991.852020833336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45991.852020833336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45991.852020833336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45991.852020833336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45991.852020833336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45991.852020833336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45991.852020833336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45991.852020833336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45991.852020833336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45991.852020833336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45991.852020833336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45991.852020833336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45991.852020833336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45991.852020833336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45991.852020833336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45991.852020833336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45991.852020833336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45991.852020833336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45991.852020833336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45991.852020833336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45991.852020833336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45991.852020833336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45991.852020833336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45991.852020833336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45991.852020833336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45991.852020833336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45991.852020833336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45991.852020833336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45991.852020833336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45991.852020833336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45991.852020833336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45991.852020833336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45991.852020833336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45991.852020833336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45991.852020833336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45991.852020833336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45991.852020833336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45991.852020833336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45991.852020833336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45991.852020833336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45991.852020833336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45991.852020833336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45991.852020833336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45991.852020833336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45991.852020833336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45991.852020833336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45991.852020833336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45991.852020833336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45991.852020833336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45991.852020833336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45991.852020833336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45991.852020833336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45991.852020833336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45991.852020833336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45991.852020833336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45991.852020833336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45991.852020833336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45991.852020833336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45991.852020833336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45991.852020833336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45991.852020833336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45991.852020833336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45991.852020833336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45991.852020833336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45991.852020833336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45991.852020833336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45991.852020833336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45991.852020833336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45991.852020833336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45991.852020833336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45991.852020833336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45991.852020833336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45991.852020833336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45991.852020833336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45991.852020833336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45991.852020833336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45991.852020833336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45991.852020833336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45991.852020833336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45991.852020833336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45991.852020833336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45991.852020833336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45991.852020833336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45991.852020833336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45991.852020833336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45991.852020833336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45991.852020833336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45991.852020833336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45991.852020833336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45991.852020833336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45991.852020833336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45991.852020833336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45991.852020833336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45991.852020833336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45991.852020833336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45991.852020833336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45991.852020833336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45991.852020833336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45991.852020833336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45991.852020833336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45991.852020833336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45991.852020833336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45991.852020833336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45991.852020833336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45991.852020833336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45991.852020833336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45991.852020833336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45991.852020833336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45991.852020833336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45991.852020833336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45991.852020833336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45991.852020833336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45991.852020833336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45991.852020833336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45991.852020833336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45991.852020833336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45991.852020833336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45991.852020833336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45991.852020833336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45991.852020833336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45991.852020833336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45991.852020833336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45991.852020833336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45991.852020833336</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45991.852020833336</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45991.852020833336</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45991.852020833336</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45991.852020833336</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45991.852020833336</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45991.852020833336</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45991.852020833336</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45991.852020833336</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45991.852020833336</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45991.852020833336</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45991.852020833336</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45991.852020833336</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45991.852020833336</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45991.852020833336</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5F4F6FEE-0B5E-4D79-A8C0-52878526C5FA}"/>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tabSelected="1"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166.85218287037424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7.4646018518542405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45991.852020833336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45991.852020833336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45991.852020833336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45991.852020833336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45991.852020833336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45991.852020833336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45991.852020833336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45991.852020833336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45991.852020833336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45991.852020833336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45991.852020833336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45991.852020833336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45991.852020833336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45991.852020833336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45991.852020833336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45991.852020833336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45991.852020833336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45991.852020833336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45991.852020833336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45991.852020833336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45991.852020833336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45991.852020833336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45991.852020833336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45991.852020833336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45991.852020833336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45991.852020833336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45991.852020833336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45991.852020833336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45991.852020833336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45991.852020833336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45991.852020833336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45991.852020833336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45991.852020833336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45991.852020833336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45991.852020833336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45991.852020833336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45991.852020833336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45991.852020833336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45991.852020833336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45991.852020833336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45991.852020833336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45991.852020833336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45991.852020833336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45991.852020833336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45991.852020833336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45991.852020833336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45991.852020833336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45991.852020833336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45991.852020833336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45991.852020833336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45991.852020833336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45991.852020833336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45991.852020833336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45991.852020833336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45991.852020833336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45991.852020833336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45991.852020833336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45991.852020833336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45991.852020833336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45991.852020833336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45991.852020833336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45991.852020833336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45991.852020833336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45991.852020833336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45991.852020833336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45991.852020833336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45991.852020833336</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45991.852020833336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45991.852020833336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45991.852020833336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45991.852020833336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45991.852020833336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45991.852020833336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45991.852020833336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45991.852020833336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45991.852020833336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45991.852020833336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45991.852020833336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45991.852020833336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45991.852020833336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45991.852020833336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45991.852020833336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45991.852020833336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45991.852020833336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45991.852020833336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45991.852020833336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45991.852020833336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45991.852020833336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45991.852020833336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45991.852020833336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45991.852020833336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45991.852020833336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45991.852020833336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45991.852020833336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45991.852020833336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45991.852020833336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45991.852020833336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45991.852020833336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45991.852020833336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45991.852020833336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45991.852020833336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45991.852020833336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45991.852020833336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45991.852020833336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45991.852020833336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45991.852020833336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45991.852020833336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45991.852020833336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45991.852020833336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45991.852020833336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45991.852020833336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45991.852020833336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45991.852020833336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45991.852020833336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45991.852020833336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45991.852020833336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45991.852020833336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45991.852020833336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45991.852020833336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45991.852020833336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45991.852020833336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45991.852020833336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45991.852020833336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45991.852020833336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45991.852020833336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45991.852020833336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45991.852020833336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45991.852020833336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45991.852020833336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45991.852020833336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45991.852020833336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45991.852020833336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45991.852020833336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45991.852020833336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45991.852021064813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45991.852021064813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45991.852021064813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45991.852021064813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45991.852021064813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45991.852021064813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45991.852021064813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45991.852021064813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45991.852021064813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45991.852021064813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45991.852021064813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45991.852021064813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45991.852021064813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45991.852021064813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45991.852021064813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45991.852021064813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45991.852021064813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45991.852021064813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45991.852021064813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45991.852021064813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45991.852021064813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45991.852021064813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45991.852021064813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45991.852021064813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45991.852021064813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45991.852021064813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45991.852021064813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45991.852021064813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45991.852021064813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45991.852021064813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45991.852021064813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45991.852021064813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45991.852021064813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45991.852021064813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45991.852021064813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45991.852021064813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45991.852021064813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45991.852021064813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45991.852021064813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45991.852021064813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45991.852021064813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45991.852021064813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45991.852021064813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45991.852021064813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45991.852021064813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45991.852021064813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45991.852021064813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45991.852021064813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45991.852021064813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45991.852021064813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45991.852021064813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45991.852021064813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45991.852021064813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45991.852021064813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45991.852021064813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45991.852021064813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45991.852021064813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45991.852021064813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45991.852021064813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45991.852021064813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45991.852021064813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45991.852021064813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45991.852021064813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45991.852021064813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45991.852021064813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45991.852021064813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45991.852021064813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45991.852021064813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45991.852021064813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45991.852021064813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45991.852021064813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45991.852021064813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45991.852021064813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45991.852021064813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45991.852021064813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45991.852021064813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45991.852021064813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45991.852021064813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45991.852021064813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45991.852021064813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45991.852021064813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45991.852021064813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45991.852021064813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45991.852021064813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45991.852021064813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45991.852021064813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45991.852021064813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45991.852021064813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45991.852021064813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45991.852021064813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45991.852021064813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45991.852021064813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45991.852021064813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45991.852021064813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45991.852021064813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45991.852021064813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45991.852021064813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45991.852021064813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45991.852021064813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45991.852021064813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45991.852021064813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45991.852021064813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45991.852021064813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45991.852021064813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45991.852021064813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45991.852021064813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45991.852021064813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45991.852021064813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45991.852021064813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45991.852021064813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45991.852021064813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45991.852021064813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45991.852021064813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45991.852021064813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45991.852021064813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45991.852021064813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45991.852021064813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45991.852021064813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45991.852021064813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45991.852021064813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45991.852021064813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45991.852021064813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45991.852021064813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45991.852021064813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45991.852021064813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45991.852021064813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45991.852021064813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45991.852021064813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45991.852021064813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45991.852021064813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45991.852021064813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45991.852021064813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45991.852021064813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45991.852021064813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45991.852021064813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45991.852021064813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45991.852021064813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45991.852021064813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45991.852021064813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45991.852021064813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45991.852021064813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45991.852021064813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45991.852021064813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45991.852021064813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45991.852021064813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45991.852021064813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45991.852021064813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45991.852021064813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45991.852021064813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45991.852021064813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45991.852021064813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45991.852021064813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45991.852021064813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45991.852021064813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45991.852021064813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45991.852021064813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45991.852021064813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45991.852021064813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45991.852021064813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45991.852021064813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45991.852021064813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45991.852021064813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45991.852021064813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45991.852021064813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45991.852021064813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45991.852021064813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45991.852021064813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45991.852021064813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45991.852021064813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45991.852021064813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45991.852021064813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45991.852021064813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45991.852021064813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45991.852021064813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45991.852021064813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45991.852021064813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45991.852021064813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45991.852021064813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45991.852021064813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45991.852021064813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45991.852021064813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45991.852021064813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45991.852021064813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45991.852021064813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45991.852021064813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45991.852021064813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45991.852021064813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45991.852021064813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45991.852021064813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45991.852021064813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45991.852021064813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45991.852021064813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45991.852021064813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45991.852021064813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45991.852021064813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45991.852021064813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45991.852021064813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45991.852021064813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45991.852021064813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45991.852021064813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45991.852021064813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45991.852021064813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45991.852021064813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45991.852021064813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45991.852021064813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45991.852021064813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45991.852021064813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45991.852021064813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45991.852021064813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45991.852021064813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45991.852021064813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45991.852021064813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45991.852021064813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45991.852021064813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45991.852021064813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45991.852021064813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45991.852021064813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45991.852021064813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45991.852021064813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45991.852021064813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45991.852021064813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45991.852021064813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45991.852021064813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45991.852021064813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45991.852021064813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45991.852021064813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45991.852021064813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45991.852021064813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45991.852021064813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45991.852021064813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45991.852021064813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45991.852021064813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45991.852021064813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45991.852021064813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45991.852021064813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45991.852021064813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45991.852021064813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45991.852021064813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45991.852021064813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45991.852021064813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45991.852021064813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45991.852021064813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45991.852021064813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45991.852021064813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45991.852021064813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45991.852021064813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45991.852021064813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45991.852021064813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45991.852021064813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45991.852021064813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45991.852021064813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45991.852021064813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45991.852021064813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45991.852021064813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45991.852021064813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45991.852021064813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45991.852021064813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45991.852021064813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45991.852021064813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45991.852021064813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45991.852021064813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45991.852021064813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45991.852021064813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45991.852021064813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45991.852021064813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45991.852021064813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45991.852021064813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45991.852021064813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45991.852021064813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45991.852021064813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45991.852021064813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45991.852021064813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45991.852021064813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45991.852021064813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45991.852021064813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45991.852021064813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45991.852021064813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45991.852021064813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45991.852021064813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45991.852021064813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45991.852021064813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45991.852021064813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45991.852021064813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45991.852021064813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45991.852021064813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45991.852021064813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45991.852021064813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45991.852021064813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45991.852021064813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45991.852021064813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45991.852021064813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45991.852021064813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45991.852021064813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45991.852021064813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45991.852021064813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45991.852021064813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45991.852021064813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45991.852021064813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45991.852021064813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45991.852021064813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45991.852021064813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45991.852021064813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45991.852021064813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45991.852021064813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45991.852021064813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45991.852021064813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45991.852021064813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45991.852021064813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45991.852021064813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45991.852021064813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45991.852021064813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45991.852021064813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45991.852021064813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45991.852021064813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45991.852021064813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45991.852021064813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45991.852021064813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45991.852021064813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45991.852021064813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45991.852021064813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45991.852021064813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45991.852021064813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45991.852021064813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45991.852021064813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45991.852021064813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45991.852021064813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45991.852021064813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45991.852021064813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45991.852021064813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45991.852021064813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45991.852021064813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45991.852021064813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45991.852021064813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45991.852021064813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45991.852021064813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45991.852021064813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45991.852021064813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45991.852021064813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45991.852021064813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45991.852021064813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45991.852021064813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45991.852021064813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45991.852021064813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45991.852021064813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45991.852021064813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45991.852021064813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45991.852021064813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45991.852021064813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45991.852021064813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45991.852021064813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45991.852021064813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45991.852021064813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45991.852021064813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45991.852021064813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45991.852021064813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45991.852021064813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45991.852021064813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45991.852021064813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45991.852021064813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45991.852021064813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45991.852021064813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45991.852021064813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45991.852021064813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45991.852021064813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45991.852021064813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45991.852021064813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45991.852021064813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45991.852021064813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45991.852021064813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45991.852021064813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45991.852021064813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45991.852021064813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45991.852021064813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45991.852021064813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45991.852021064813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45991.852021064813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45991.852021064813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45991.852021064813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45991.852021064813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45991.852021064813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45991.852021064813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45991.852021064813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45991.852021064813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45991.852021064813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45991.852021064813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45991.852021064813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45991.852021064813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45991.852021064813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45991.852021064813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45991.852021064813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45991.852021064813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45991.852021064813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45991.852021064813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45991.852021064813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45991.852021064813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45991.852021064813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45991.852021064813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45991.852021064813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45991.852021064813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45991.852021064813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45991.852021064813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45991.852021064813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45991.852021064813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45991.852021064813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45991.852021064813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45991.852021064813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45991.852021064813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45991.852021064813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45991.852021064813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45991.852021064813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45991.852021064813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45991.852021064813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45991.852021064813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45991.852021064813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45991.852021064813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45991.852021064813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45991.852021064813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45991.852021064813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45991.852021064813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45991.852021064813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45991.852021064813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45991.852021064813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45991.852021064813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45991.852021064813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45991.852021064813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45991.852021064813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45991.852021064813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45991.852021064813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45991.852021064813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45991.852021064813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45991.852021064813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45991.852021064813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45991.852021064813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45991.852021064813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45991.852021064813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45991.852021064813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45991.852021064813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45991.852021064813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45991.852021064813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45991.852021064813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45991.852021064813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45991.852021064813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45991.852021064813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45991.852021064813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45991.852021064813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45991.852021064813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45991.852021064813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45991.852021064813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45991.852021064813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45991.852021064813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45991.852021064813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45991.852021064813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45991.852021064813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45991.852021064813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45991.852021064813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45991.852021064813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45991.852021064813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45991.852021064813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45991.852021064813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45991.852021064813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45991.852021064813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45991.852021064813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45991.852021064813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45991.852021064813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45991.852021064813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45991.852021064813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45991.852021064813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45991.852021064813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45991.852021064813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45991.852021064813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45991.852021064813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45991.852021064813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45991.852021064813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45991.852021064813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45991.852021064813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45991.852021064813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45991.852021064813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45991.852021064813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45991.852021064813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45991.852021064813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45991.852021064813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45991.852021064813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45991.852021064813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45991.852021064813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45991.852021064813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45991.852021064813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45991.852021064813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45991.852021064813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45991.852021064813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45991.852021064813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45991.852021064813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45991.852021064813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45991.852021064813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45991.852021064813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45991.852021064813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45991.852021064813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45991.852021064813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45991.852021064813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45991.852021064813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45991.852021064813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45991.852021064813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45991.852021064813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45991.852021064813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45991.852021064813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45991.852021064813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45991.852021064813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45991.852021064813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45991.852021064813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45991.852021064813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45991.852021064813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45991.852021064813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45991.852021064813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45991.852021064813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45991.852021064813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45991.852021064813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45991.852021064813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45991.852021064813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45991.852021064813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45991.852021064813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45991.852021064813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45991.852021064813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45991.852021064813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45991.852021064813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45991.852021064813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45991.852021064813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45991.852021064813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45991.852021064813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45991.852021064813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45991.852021064813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45991.852021064813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45991.852021064813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45991.852021064813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45991.852021064813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45991.852021064813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45991.852021064813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45991.852021064813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45991.852021064813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45991.852021064813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45991.852021064813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45991.852021064813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45991.852021064813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45991.852021064813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45991.852021064813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45991.852021064813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45991.852021064813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45991.852021064813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45991.852021064813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45991.852021064813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45991.852021064813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45991.852021064813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45991.852021064813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45991.852021064813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45991.852021064813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45991.852021064813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45991.852021064813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45991.852021064813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45991.852021064813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45991.852021064813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45991.852021064813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45991.852021064813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45991.852021064813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45991.852021064813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45991.852021064813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45991.852021064813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45991.852021064813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45991.852021064813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45991.852021064813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45991.852021064813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45991.852021064813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45991.852021064813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45991.852021064813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45991.852021064813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45991.852021064813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45991.852021064813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45991.852021064813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45991.852021064813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45991.852021064813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45991.852021064813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45991.852021064813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45991.852021064813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45991.852021064813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45991.852021064813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45991.852021064813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45991.852021064813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45991.852021064813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45991.852021064813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45991.852021064813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45991.852021064813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45991.852021064813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45991.852021064813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45991.852021064813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45991.852021064813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45991.852021064813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45991.852021064813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45991.852021064813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45991.852021064813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45991.852021064813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45991.852021064813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45991.852021064813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45991.852021064813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45991.852021064813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45991.852021064813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45991.852021064813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45991.852021064813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45991.852021064813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45991.852021064813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45991.852021064813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45991.852021064813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45991.852021064813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45991.852021064813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45991.852021064813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45991.852021064813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45991.852021064813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45991.852021064813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45991.852021064813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45991.852021064813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45991.852021064813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45991.852021064813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45991.852021064813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45991.852021064813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45991.852021064813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45991.852021064813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45991.852021064813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45991.852021064813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45991.852021064813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45991.852021064813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45991.852021064813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45991.852021064813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45991.852021064813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45991.852021064813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45991.852021064813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45991.852021064813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45991.852021064813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45991.852021064813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45991.852021064813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45991.852021064813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45991.852021064813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45991.852021064813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45991.852021064813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45991.852021064813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45991.852021064813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45991.852021064813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45991.852021064813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45991.852021064813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45991.852021064813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45991.852021064813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45991.852021064813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45991.852021064813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45991.852021064813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45991.852021064813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45991.852021064813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45991.852021064813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45991.852021064813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45991.852021064813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45991.852021064813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45991.852021064813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45991.852021064813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45991.852021064813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45991.852021064813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45991.852021064813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45991.852021064813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45991.852021064813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45991.852021064813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45991.852021064813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45991.852021064813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45991.852021064813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45991.852021064813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45991.852021064813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45991.852021064813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45991.852021064813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45991.852021064813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45991.852021064813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45991.852021064813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45991.852021064813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45991.852021064813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45991.852021064813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45991.852021064813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45991.852021064813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45991.852021064813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45991.852021064813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45991.852021064813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45991.852021064813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45991.852021064813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45991.852021064813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45991.852021064813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45991.852021064813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45991.852021064813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45991.852021064813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45991.852021064813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45991.852021064813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45991.852021064813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45991.852021064813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45991.852021064813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45991.852021064813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45991.852021064813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45991.852021064813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45991.852021064813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45991.852021064813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45991.852021064813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45991.852021064813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45991.852021064813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45991.852021064813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45991.852021064813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45991.852021064813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45991.852021064813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45991.852021064813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45991.852021064813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45991.852021064813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45991.852021064813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45991.852021064813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45991.852021064813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45991.852021064813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45991.852021064813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45991.852021064813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45991.852021064813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45991.852021064813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45991.852021064813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45991.852021064813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45991.852021064813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45991.852021064813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45991.852021064813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45991.852021064813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45991.852021064813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45991.852021064813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45991.852021064813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45991.852021064813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45991.852021064813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45991.852021064813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45991.852021064813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45991.852021064813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45991.852021064813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45991.852021064813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45991.852021064813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45991.852021064813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45991.852021064813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45991.852021064813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45991.852021064813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45991.852021064813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45991.852021064813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45991.852021064813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45991.852021064813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45991.852021064813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45991.852021064813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45991.852021064813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45991.852021064813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45991.852021064813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45991.852021064813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45991.852021064813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45991.852021064813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45991.852021064813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45991.852021064813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45991.852021064813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45991.852021064813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45991.852021064813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45991.852021064813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45991.852021064813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45991.852021064813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45991.852021064813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45991.852021064813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45991.852021064813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45991.852021064813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45991.852021064813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45991.852021064813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45991.852021064813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45991.852021064813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45991.852021064813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45991.852021064813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45991.852021064813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45991.852021064813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45991.852021064813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45991.852021064813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45991.852021064813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45991.852021064813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45991.852021064813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45991.852021064813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45991.852021064813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45991.852021064813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45991.852021064813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45991.852021064813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45991.852021064813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45991.852021064813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45991.852021064813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45991.852021064813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45991.852021064813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45991.852021064813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45991.852021064813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45991.852021064813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45991.852021064813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45991.852021064813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45991.852021064813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45991.852021064813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45991.852021064813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45991.852021064813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45991.852021064813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45991.852021064813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45991.852021064813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45991.852021064813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45991.852021064813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45991.852021064813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45991.852021064813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45991.852021064813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45991.852021064813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45991.852021064813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45991.852021064813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45991.852021064813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45991.852021064813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45991.852021064813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45991.852021064813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45991.852021064813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45991.852021064813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45991.852021064813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45991.852021064813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45991.852021064813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45991.852021064813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45991.852021064813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45991.852021064813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45991.852021064813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45991.852021064813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45991.852021064813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45991.852021064813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45991.852021064813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45991.852021064813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45991.852021064813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45991.852021064813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45991.852021064813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45991.852021064813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45991.852021064813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45991.852021064813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45991.852021064813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45991.852021064813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45991.852021064813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45991.852021064813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45991.852021064813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45991.852021064813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45991.852021064813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45991.852021064813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45991.852021064813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45991.852021064813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45991.852021064813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45991.852021064813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45991.852021064813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45991.852021064813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45991.852021064813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45991.852021064813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45991.852021064813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45991.852021064813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45991.852021064813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45991.852021064813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45991.852021064813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45991.852021064813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45991.852021064813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45991.852021064813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45991.852021064813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45991.852021064813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45991.852021064813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45991.852021064813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45991.852021064813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45991.852021064813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45991.852021064813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45991.852021064813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45991.852021064813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45991.852021064813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45991.852021064813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45991.852021064813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45991.852021064813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45991.852021064813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45991.852021064813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45991.852021064813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45991.852021064813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45991.852021064813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45991.852021064813</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0"/>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288.37130324073951</v>
      </c>
      <c r="H2" s="92">
        <v>45703.474768518521</v>
      </c>
      <c r="I2" s="92" t="str">
        <f>IFERROR(VLOOKUP(D2,DB!A:F,6,0),"")</f>
        <v>SCECO</v>
      </c>
      <c r="J2" s="92" t="str">
        <f>IFERROR(VLOOKUP(D2,DB!A:G,7,0),"")</f>
        <v>Dead</v>
      </c>
      <c r="K2" s="94" t="s">
        <v>39193</v>
      </c>
      <c r="L2" s="88" t="str">
        <f>IFERROR(VLOOKUP(D2,DB!A:I,9,0),"")</f>
        <v>Latis</v>
      </c>
    </row>
    <row r="3" spans="1:16" ht="15" customHeight="1">
      <c r="A3" s="110"/>
      <c r="B3" s="110" t="str">
        <f>IFERROR(VLOOKUP(D3,DB!A:K,11,0),"")</f>
        <v>R4</v>
      </c>
      <c r="C3" s="90">
        <v>1</v>
      </c>
      <c r="D3" s="88" t="s">
        <v>35297</v>
      </c>
      <c r="E3" s="91" t="s">
        <v>39106</v>
      </c>
      <c r="F3" s="92"/>
      <c r="G3" s="93">
        <f t="shared" ref="G3:G32" ca="1" si="0">IFERROR(NOW()-F3,"")</f>
        <v>45991.852020833336</v>
      </c>
      <c r="H3" s="92">
        <v>45991.817928240744</v>
      </c>
      <c r="I3" s="110" t="str">
        <f>IFERROR(VLOOKUP(D3,DB!A:F,6,0),"")</f>
        <v>Generator-SG</v>
      </c>
      <c r="J3" s="110" t="str">
        <f>IFERROR(VLOOKUP(D3,DB!A:G,7,0),"")</f>
        <v>Dead</v>
      </c>
      <c r="K3" s="94" t="s">
        <v>39194</v>
      </c>
      <c r="L3" s="88" t="str">
        <f>IFERROR(VLOOKUP(D3,DB!A:I,9,0),"")</f>
        <v>Latis</v>
      </c>
    </row>
    <row r="4" spans="1:16" ht="15" customHeight="1">
      <c r="A4" s="110"/>
      <c r="B4" s="110" t="str">
        <f>IFERROR(VLOOKUP(D4,DB!A:K,11,0),"")</f>
        <v/>
      </c>
      <c r="C4" s="90"/>
      <c r="D4" s="88"/>
      <c r="E4" s="91"/>
      <c r="F4" s="92"/>
      <c r="G4" s="93">
        <f t="shared" ca="1" si="0"/>
        <v>45991.852020833336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45991.852020833336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45991.852020833336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45991.852020833336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45991.852020833336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45991.852020833336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45991.852020833336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45991.852020833336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45991.852020833336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45991.852020833336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45991.852020833336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45991.852020833336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45991.852020833336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45991.852020833336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45991.852020833336</v>
      </c>
      <c r="H18" s="92"/>
      <c r="I18" s="110" t="str">
        <f>IFERROR(VLOOKUP(D18,DB!A:F,6,0),"")</f>
        <v/>
      </c>
      <c r="J18" s="110" t="str">
        <f>IFERROR(VLOOKUP(D18,DB!A:G,7,0),"")</f>
        <v/>
      </c>
      <c r="K18" s="94"/>
      <c r="L18" s="88" t="str">
        <f>IFERROR(VLOOKUP(D18,DB!A:I,9,0),"")</f>
        <v/>
      </c>
    </row>
    <row r="19" spans="1:12" ht="15" customHeight="1">
      <c r="A19" s="110"/>
      <c r="B19" s="110" t="str">
        <f>IFERROR(VLOOKUP(D20,DB!A:K,11,0),"")</f>
        <v/>
      </c>
      <c r="C19" s="90"/>
      <c r="D19" s="88"/>
      <c r="E19" s="91"/>
      <c r="F19" s="92"/>
      <c r="G19" s="93">
        <f t="shared" ca="1" si="0"/>
        <v>45991.852020833336</v>
      </c>
      <c r="H19" s="92"/>
      <c r="I19" s="110" t="str">
        <f>IFERROR(VLOOKUP(D20,DB!A:F,6,0),"")</f>
        <v/>
      </c>
      <c r="J19" s="110" t="str">
        <f>IFERROR(VLOOKUP(D20,DB!A:G,7,0),"")</f>
        <v/>
      </c>
      <c r="K19" s="94"/>
      <c r="L19" s="88" t="str">
        <f>IFERROR(VLOOKUP(D20,DB!A:I,9,0),"")</f>
        <v/>
      </c>
    </row>
    <row r="20" spans="1:12" ht="15" customHeight="1">
      <c r="A20" s="110"/>
      <c r="B20" s="110" t="str">
        <f>IFERROR(VLOOKUP(#REF!,DB!A:K,11,0),"")</f>
        <v/>
      </c>
      <c r="C20" s="90"/>
      <c r="D20" s="88"/>
      <c r="E20" s="91"/>
      <c r="F20" s="92"/>
      <c r="G20" s="93">
        <f t="shared" ca="1" si="0"/>
        <v>45991.852020833336</v>
      </c>
      <c r="H20" s="92"/>
      <c r="I20" s="110" t="str">
        <f>IFERROR(VLOOKUP(#REF!,DB!A:F,6,0),"")</f>
        <v/>
      </c>
      <c r="J20" s="110" t="str">
        <f>IFERROR(VLOOKUP(#REF!,DB!A:G,7,0),"")</f>
        <v/>
      </c>
      <c r="K20" s="94"/>
      <c r="L20" s="88" t="str">
        <f>IFERROR(VLOOKUP(#REF!,DB!A:I,9,0),"")</f>
        <v/>
      </c>
    </row>
    <row r="21" spans="1:12" ht="15" customHeight="1">
      <c r="A21" s="110"/>
      <c r="B21" s="110" t="str">
        <f>IFERROR(VLOOKUP(D21,DB!A:K,11,0),"")</f>
        <v/>
      </c>
      <c r="C21" s="90"/>
      <c r="D21" s="88"/>
      <c r="E21" s="91"/>
      <c r="F21" s="92"/>
      <c r="G21" s="93">
        <f t="shared" ca="1" si="0"/>
        <v>45991.852020833336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45991.852020833336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45991.852020833336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45991.852020833336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45991.852020833336</v>
      </c>
      <c r="H25" s="92"/>
      <c r="I25" s="110" t="str">
        <f>IFERROR(VLOOKUP(D25,DB!A:F,6,0),"")</f>
        <v/>
      </c>
      <c r="J25" s="110" t="str">
        <f>IFERROR(VLOOKUP(D25,DB!A:G,7,0),"")</f>
        <v/>
      </c>
      <c r="K25" s="94"/>
      <c r="L25" s="88" t="str">
        <f>IFERROR(VLOOKUP(D25,DB!A:I,9,0),"")</f>
        <v/>
      </c>
    </row>
    <row r="26" spans="1:12" ht="15" customHeight="1">
      <c r="A26" s="110"/>
      <c r="B26" s="110" t="str">
        <f>IFERROR(VLOOKUP(D27,DB!A:K,11,0),"")</f>
        <v/>
      </c>
      <c r="C26" s="90"/>
      <c r="D26" s="150"/>
      <c r="E26" s="91"/>
      <c r="F26" s="92"/>
      <c r="G26" s="93">
        <f t="shared" ca="1" si="0"/>
        <v>45991.852020833336</v>
      </c>
      <c r="H26" s="92"/>
      <c r="I26" s="110" t="str">
        <f>IFERROR(VLOOKUP(D27,DB!A:F,6,0),"")</f>
        <v/>
      </c>
      <c r="J26" s="110" t="str">
        <f>IFERROR(VLOOKUP(D27,DB!A:G,7,0),"")</f>
        <v/>
      </c>
      <c r="K26" s="94"/>
      <c r="L26" s="88" t="str">
        <f>IFERROR(VLOOKUP(D27,DB!A:I,9,0),"")</f>
        <v/>
      </c>
    </row>
    <row r="27" spans="1:12" ht="15" customHeight="1">
      <c r="A27" s="110"/>
      <c r="B27" s="110" t="str">
        <f>IFERROR(VLOOKUP(#REF!,DB!A:K,11,0),"")</f>
        <v/>
      </c>
      <c r="C27" s="90"/>
      <c r="D27" s="88"/>
      <c r="E27" s="91"/>
      <c r="F27" s="92"/>
      <c r="G27" s="93">
        <f t="shared" ca="1" si="0"/>
        <v>45991.852020833336</v>
      </c>
      <c r="H27" s="92"/>
      <c r="I27" s="110" t="str">
        <f>IFERROR(VLOOKUP(#REF!,DB!A:F,6,0),"")</f>
        <v/>
      </c>
      <c r="J27" s="110" t="str">
        <f>IFERROR(VLOOKUP(#REF!,DB!A:G,7,0),"")</f>
        <v/>
      </c>
      <c r="K27" s="94"/>
      <c r="L27" s="88" t="str">
        <f>IFERROR(VLOOKUP(#REF!,DB!A:I,9,0),"")</f>
        <v/>
      </c>
    </row>
    <row r="28" spans="1:12" ht="15" customHeight="1">
      <c r="A28" s="110"/>
      <c r="B28" s="110" t="str">
        <f>IFERROR(VLOOKUP(D28,DB!A:K,11,0),"")</f>
        <v/>
      </c>
      <c r="C28" s="90"/>
      <c r="D28" s="88"/>
      <c r="E28" s="91"/>
      <c r="F28" s="92"/>
      <c r="G28" s="93">
        <f t="shared" ca="1" si="0"/>
        <v>45991.852020833336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45991.852020833336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45991.852020833336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45991.852020833336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45991.852020833336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ref="G33:G96" ca="1" si="1">IFERROR(NOW()-F33,"")</f>
        <v>45991.852020833336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45991.852020833336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45991.852020833336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45991.852020833336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45991.852020833336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45991.852020833336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45991.852020833336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45991.852020833336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45991.852020833336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45991.852020833336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45991.852020833336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45991.852020833336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45991.852020833336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45991.852020833336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45991.852020833336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45991.852020833336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45991.852020833336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45991.852020833336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45991.852020833336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45991.852020833336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45991.852020833336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45991.852020833336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45991.852020833336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45991.852020833336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45991.852020833336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45991.852020833336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45991.852020833336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45991.852020833336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45991.852020833336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45991.852020833336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45991.852020833336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45991.852020833336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45991.852020833336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45991.852020833336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45991.852020833336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45991.852020833336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45991.852020833336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45991.852020833336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45991.852020833336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45991.852020833336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45991.852020833336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45991.852020833336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45991.852020833336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45991.852020833336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45991.852020833336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45991.852020833336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45991.852020833336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45991.852020833336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45991.852020833336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45991.852020833336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45991.852020833336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45991.852020833336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45991.852020833336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45991.852020833336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45991.852020833336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45991.852020833336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45991.852020833336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45991.852020833336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45991.852020833336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45991.852020833336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45991.852020833336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45991.852020833336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45991.852020833336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45991.852020833336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ref="G97:G160" ca="1" si="2">IFERROR(NOW()-F97,"")</f>
        <v>45991.852020833336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45991.852020833336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45991.852020833336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45991.852020833336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45991.852020833336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45991.852020833336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45991.852020833336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45991.852020833336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45991.852020833336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45991.852020833336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45991.852020833336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45991.852020833336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45991.852020833336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45991.852020833336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45991.852020833336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45991.852020833336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45991.852020833336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45991.852020833336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45991.852020833336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45991.852020833336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45991.852020833336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45991.852020833336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45991.852020833336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45991.852020833336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45991.852020833336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45991.852020833336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45991.852020833336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45991.852020833336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45991.852020833336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45991.852020833336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45991.852020833336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45991.852020833336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45991.852020833336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45991.852020833336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45991.852020833336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45991.852020833336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45991.852020833336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45991.852020833336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45991.852020833336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45991.852020833336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45991.852020833336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45991.852020833336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45991.852020833336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45991.852020833336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45991.852020833336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45991.852020833336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45991.852020833336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45991.852020833336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45991.852020833336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45991.852020833336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45991.852020833336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45991.852020833336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45991.852020833336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45991.852020833336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45991.852020833336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45991.852020833336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45991.852020833336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45991.852020833336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45991.852020833336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45991.852020833336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45991.852020833336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45991.852020833336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45991.852020833336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45991.852020833336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ref="G161:G224" ca="1" si="3">IFERROR(NOW()-F161,"")</f>
        <v>45991.852020833336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45991.852020833336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45991.852020833336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45991.852020833336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45991.852020833336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45991.852020833336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45991.852020833336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45991.852020833336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45991.852020833336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45991.852020833336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45991.852020833336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45991.852020833336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45991.852020833336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45991.852020833336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45991.852020833336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45991.852020833336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45991.852020833336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45991.852020833336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45991.852020833336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45991.852020833336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45991.852020833336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45991.852020833336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45991.852020833336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45991.852020833336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45991.852020833336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45991.852020833336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45991.852020833336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45991.852020833336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45991.852020833336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45991.852020833336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45991.852020833336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45991.852020833336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45991.852020833336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45991.852020833336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45991.852020833336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45991.852020833336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45991.852020833336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45991.852020833336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45991.852020833336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45991.852020833336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45991.852020833336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45991.852020833336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45991.852020833336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45991.852020833336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45991.852020833336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45991.852020833336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45991.852020833336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45991.852020833336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45991.852020833336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45991.852020833336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45991.852020833336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45991.852020833336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45991.852020833336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45991.852020833336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45991.852020833336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45991.852020833336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45991.852020833336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45991.852020833336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45991.852020833336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45991.852020833336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45991.852020833336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45991.852020833336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45991.852020833336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45991.852020833336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ref="G225:G270" ca="1" si="4">IFERROR(NOW()-F225,"")</f>
        <v>45991.852020833336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45991.852020833336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45991.852020833336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45991.852020833336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45991.852020833336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45991.852020833336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45991.852020833336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45991.852020833336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45991.852020833336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45991.852020833336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45991.852020833336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45991.852020833336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45991.852020833336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45991.852020833336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45991.852020833336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45991.852020833336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45991.852020833336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45991.852020833336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45991.852020833336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45991.852020833336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45991.852020833336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45991.852020833336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45991.852020833336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45991.852020833336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45991.852020833336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45991.852020833336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45991.852020833336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45991.852020833336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45991.852020833336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45991.852020833336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45991.852020833336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45991.852020833336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45991.852020833336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45991.852020833336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45991.852020833336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45991.852020833336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45991.852020833336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45991.852020833336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45991.852020833336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45991.852020833336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45991.852020833336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45991.852020833336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45991.852020833336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45991.852020833336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45991.852020833336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45991.852020833336</v>
      </c>
      <c r="H270" s="92"/>
      <c r="I270" s="110" t="str">
        <f>IFERROR(VLOOKUP(D270,DB!A:F,6,0),"")</f>
        <v/>
      </c>
      <c r="J270" s="110" t="str">
        <f>IFERROR(VLOOKUP(D270,DB!A:G,7,0),"")</f>
        <v/>
      </c>
      <c r="K270" s="94"/>
      <c r="L270" s="88" t="str">
        <f>IFERROR(VLOOKUP(D270,DB!A:I,9,0),"")</f>
        <v/>
      </c>
    </row>
  </sheetData>
  <dataValidations count="2">
    <dataValidation allowBlank="1" showInputMessage="1" showErrorMessage="1" sqref="E1" xr:uid="{A4F81451-56CC-4543-9497-104C4E44EE4B}"/>
    <dataValidation type="list" allowBlank="1" showInputMessage="1" showErrorMessage="1" sqref="E2:E2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8" sqref="D8"/>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39195</v>
      </c>
      <c r="B2" s="37" t="str">
        <f>IFERROR(VLOOKUP(D2,DB!A:K,11,0),"")</f>
        <v>R5</v>
      </c>
      <c r="C2" s="37">
        <v>3</v>
      </c>
      <c r="D2" s="103" t="s">
        <v>36085</v>
      </c>
      <c r="E2" s="37" t="s">
        <v>39106</v>
      </c>
      <c r="F2" s="38">
        <v>45891.832060185188</v>
      </c>
      <c r="G2" s="105">
        <f ca="1">IFERROR(NOW()-F2,"")</f>
        <v>100.01996064814739</v>
      </c>
      <c r="H2" s="38">
        <v>45891.790393518517</v>
      </c>
      <c r="I2" s="37" t="str">
        <f>IFERROR(VLOOKUP(D2,DB!A:F,6,0),"")</f>
        <v>Generator-SG</v>
      </c>
      <c r="J2" s="37" t="str">
        <f>IFERROR(VLOOKUP(D2,DB!A:G,7,0),"")</f>
        <v>Vandalized</v>
      </c>
      <c r="K2" s="37" t="s">
        <v>39196</v>
      </c>
      <c r="L2" s="37" t="str">
        <f>IFERROR(VLOOKUP(D2,DB!A:I,9,0),"")</f>
        <v>Latis</v>
      </c>
      <c r="M2" s="102"/>
    </row>
    <row r="3" spans="1:13" s="39" customFormat="1" ht="30.75">
      <c r="A3" s="37" t="s">
        <v>39197</v>
      </c>
      <c r="B3" s="37" t="str">
        <f>IFERROR(VLOOKUP(D3,DB!A:K,11,0),"")</f>
        <v>R5</v>
      </c>
      <c r="C3" s="37">
        <v>1</v>
      </c>
      <c r="D3" s="37" t="s">
        <v>33407</v>
      </c>
      <c r="E3" s="37" t="s">
        <v>39185</v>
      </c>
      <c r="F3" s="38">
        <v>45926.188877314817</v>
      </c>
      <c r="G3" s="105">
        <f t="shared" ref="G3" ca="1" si="0">IFERROR(NOW()-F3,"")</f>
        <v>65.663143518519064</v>
      </c>
      <c r="H3" s="38">
        <v>45926.158159722225</v>
      </c>
      <c r="I3" s="37" t="str">
        <f>IFERROR(VLOOKUP(D3,DB!A:F,6,0),"")</f>
        <v>SCECO</v>
      </c>
      <c r="J3" s="37" t="str">
        <f>IFERROR(VLOOKUP(D3,DB!A:G,7,0),"")</f>
        <v>Good</v>
      </c>
      <c r="K3" s="37" t="s">
        <v>39198</v>
      </c>
      <c r="L3" s="37" t="str">
        <f>IFERROR(VLOOKUP(D3,DB!A:I,9,0),"")</f>
        <v>Latis</v>
      </c>
      <c r="M3" s="102"/>
    </row>
    <row r="4" spans="1:13" s="39" customFormat="1" ht="39.75" customHeight="1">
      <c r="A4" s="106" t="s">
        <v>39199</v>
      </c>
      <c r="B4" s="106" t="str">
        <f>IFERROR(VLOOKUP(D4,DB!A:K,11,0),"")</f>
        <v>R5</v>
      </c>
      <c r="C4" s="106">
        <v>1</v>
      </c>
      <c r="D4" s="106" t="s">
        <v>34832</v>
      </c>
      <c r="E4" s="106" t="s">
        <v>39185</v>
      </c>
      <c r="F4" s="107">
        <v>45948.661111111112</v>
      </c>
      <c r="G4" s="108">
        <f t="shared" ref="G4" ca="1" si="1">IFERROR(NOW()-F4,"")</f>
        <v>43.190909722223296</v>
      </c>
      <c r="H4" s="107">
        <v>45948.661111111112</v>
      </c>
      <c r="I4" s="106" t="str">
        <f>IFERROR(VLOOKUP(D4,DB!A:F,6,0),"")</f>
        <v>SCECO</v>
      </c>
      <c r="J4" s="106" t="str">
        <f>IFERROR(VLOOKUP(D4,DB!A:G,7,0),"")</f>
        <v>Dead</v>
      </c>
      <c r="K4" s="106" t="s">
        <v>39200</v>
      </c>
      <c r="L4" s="106" t="str">
        <f>IFERROR(VLOOKUP(D4,DB!A:I,9,0),"")</f>
        <v>Latis</v>
      </c>
    </row>
    <row r="5" spans="1:13" s="39" customFormat="1" ht="30.75">
      <c r="A5" s="106" t="s">
        <v>39201</v>
      </c>
      <c r="B5" s="106" t="str">
        <f>IFERROR(VLOOKUP(D5,DB!A:K,11,0),"")</f>
        <v>R5</v>
      </c>
      <c r="C5" s="106">
        <v>1</v>
      </c>
      <c r="D5" s="106" t="s">
        <v>36592</v>
      </c>
      <c r="E5" s="106" t="s">
        <v>39106</v>
      </c>
      <c r="F5" s="107">
        <v>45981.373298611114</v>
      </c>
      <c r="G5" s="108">
        <f ca="1">IFERROR(NOW()-F5,"")</f>
        <v>10.478722222222132</v>
      </c>
      <c r="H5" s="136">
        <v>45981.360798611109</v>
      </c>
      <c r="I5" s="106" t="str">
        <f>IFERROR(VLOOKUP(D5,DB!A:F,6,0),"")</f>
        <v>SCECO</v>
      </c>
      <c r="J5" s="106" t="str">
        <f>IFERROR(VLOOKUP(D5,DB!A:G,7,0),"")</f>
        <v>Dead</v>
      </c>
      <c r="K5" s="106" t="s">
        <v>39202</v>
      </c>
      <c r="L5" s="106" t="str">
        <f>IFERROR(VLOOKUP(D5,DB!A:I,9,0),"")</f>
        <v>Latis</v>
      </c>
    </row>
    <row r="6" spans="1:13">
      <c r="A6" s="37"/>
      <c r="B6" s="37" t="str">
        <f>IFERROR(VLOOKUP(D6,DB!A:K,11,0),"")</f>
        <v/>
      </c>
      <c r="C6" s="37"/>
      <c r="D6" s="37"/>
      <c r="E6" s="37"/>
      <c r="F6" s="38"/>
      <c r="G6" s="135">
        <f ca="1">IFERROR(NOW()-F6,"")</f>
        <v>45991.852020833336</v>
      </c>
      <c r="H6"/>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45991.852020833336</v>
      </c>
      <c r="H7" s="38"/>
      <c r="I7" s="37" t="str">
        <f>IFERROR(VLOOKUP(D7,DB!A:F,6,0),"")</f>
        <v/>
      </c>
      <c r="J7" s="37" t="str">
        <f>IFERROR(VLOOKUP(D7,DB!A:G,7,0),"")</f>
        <v/>
      </c>
      <c r="K7" s="37"/>
      <c r="L7" s="37" t="str">
        <f>IFERROR(VLOOKUP(D7,DB!A:I,9,0),"")</f>
        <v/>
      </c>
    </row>
    <row r="8" spans="1:13">
      <c r="A8" s="37"/>
      <c r="B8" s="37" t="str">
        <f>IFERROR(VLOOKUP(D8,DB!A:K,11,0),"")</f>
        <v/>
      </c>
      <c r="C8" s="37"/>
      <c r="D8" s="103"/>
      <c r="E8" s="37"/>
      <c r="F8" s="38"/>
      <c r="G8" s="135">
        <f ca="1">IFERROR(NOW()-F8,"")</f>
        <v>45991.852020833336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45991.852020833336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45991.852020833336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45991.852020833336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45991.852020833336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45991.852020833336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45991.852020833336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45991.852020833336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45991.852020833336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45991.852020833336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45991.852020833336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45991.852020833336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45991.852020833336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45991.852020833336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45991.852020833336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45991.852020833336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45991.852020833336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45991.852020833336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45991.852020833336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45991.852020833336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45991.852020833336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45991.852020833336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45991.852020833336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45991.852020833336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45991.852020833336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45991.852020833336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45991.852020833336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45991.852020833336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45991.852020833336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45991.852020833336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45991.852020833336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45991.852020833336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45991.852020833336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45991.852020833336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45991.852020833336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45991.852020833336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45991.852020833336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45991.852020833336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45991.852020833336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45991.852020833336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45991.852020833336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45991.852020833336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45991.852020833336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45991.852020833336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45991.852020833336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45991.852020833336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45991.852020833336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45991.852020833336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45991.852020833336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45991.852020833336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45991.852020833336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45991.852020833336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45991.852020833336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45991.852020833336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45991.852020833336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45991.852020833336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45991.852020833336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45991.852020833336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45991.852020833336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45991.852020833336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45991.852020833336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45991.852020833336</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45991.852020833336</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45991.852020833336</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45991.852020833336</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45991.852020833336</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45991.852020833336</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45991.852020833336</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45991.852020833336</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45991.852020833336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45991.852020833336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45991.852020833336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45991.852020833336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45991.852020833336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45991.852020833336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45991.852020833336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45991.852020833336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45991.852020833336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45991.852020833336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45991.852020833336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45991.852020833336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45991.852020833336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45991.852020833336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45991.852020833336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45991.852020833336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45991.852020833336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45991.852020833336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45991.852020833336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45991.852020833336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45991.852020833336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45991.852020833336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45991.852020833336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45991.852020833336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45991.852020833336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45991.852020833336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45991.852020833336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45991.852020833336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45991.852020833336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45991.852020833336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45991.852020833336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45991.852020833336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45991.852020833336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45991.852020833336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45991.852020833336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45991.852020833336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45991.852020833336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45991.852020833336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45991.852020833336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45991.852020833336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45991.852020833336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45991.852020833336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45991.852020833336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45991.852020833336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45991.852020833336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45991.852020833336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45991.852020833336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45991.852020833336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45991.852020833336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45991.852020833336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45991.852020833336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45991.852020833336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45991.852020833336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45991.852020833336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45991.852020833336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45991.852020833336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45991.852020833336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45991.852020833336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45991.852020833336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45991.852020833336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45991.852020833336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45991.852020833336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45991.852020833336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45991.852020833336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45991.852020833336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45991.852020833336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45991.852020833336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45991.852020833336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45991.852020833336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45991.852020833336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45991.852020833336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45991.852020833336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45991.852020833336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45991.852020833336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45991.852020833336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45991.852020833336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45991.852020833336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45991.852020833336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45991.852020833336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45991.852020833336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45991.852020833336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45991.852020833336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45991.852020833336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45991.852020833336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45991.852020833336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45991.852020833336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45991.852020833336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45991.852020833336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45991.852020833336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45991.852020833336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45991.852020833336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45991.852020833336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45991.852020833336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45991.852020833336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45991.852020833336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45991.852020833336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45991.852020833336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45991.852020833336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45991.852020833336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45991.852020833336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45991.852020833336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45991.852020833336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45991.852020833336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45991.852020833336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45991.852020833336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45991.852020833336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45991.852020833336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45991.852020833336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45991.852020833336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45991.852020833336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45991.852020833336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45991.852020833336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45991.852020833336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45991.852020833336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45991.852020833336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45991.852020833336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45991.852020833336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45991.852020833336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45991.852020833336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45991.852020833336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45991.852020833336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45991.852020833336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45991.852020833336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45991.852020833336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45991.852020833336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45991.852020833336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45991.852020833336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45991.852020833336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45991.852020833336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45991.852020833336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45991.852020833336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45991.852020833336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45991.852020833336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45991.852020833336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45991.852020833336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45991.852020833336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45991.852020833336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45991.852020833336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45991.852020833336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45991.852020833336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45991.852020833336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45991.852020833336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45991.852020833336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45991.852020833336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45991.852020833336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45991.852020833336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45991.852020833336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45991.852020833336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45991.852020833336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45991.852020833336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45991.852020833336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45991.852020833336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45991.852020833336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45991.852020833336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45991.852020833336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45991.852020833336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45991.852020833336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45991.852020833336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45991.852020833336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45991.852020833336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45991.852020833336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45991.852020833336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45991.852020833336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45991.852020833336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45991.852020833336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45991.852020833336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45991.852020833336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45991.852020833336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45991.852020833336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45991.852020833336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45991.852020833336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45991.852020833336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45991.852020833336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45991.852020833336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45991.852020833336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45991.852020833336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45991.852020833336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45991.852020833336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45991.852020833336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45991.852020833336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45991.852020833336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45991.852020833336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45991.852020833336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45991.852020833336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45991.852020833336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45991.852020833336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45991.852020833336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45991.852020833336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45991.852020833336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45991.852020833336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45991.852020833336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45991.852020833336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45991.852020833336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45991.852020833336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45991.852020833336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45991.852020833336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45991.852020833336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45991.852020833336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45991.852020833336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45991.852020833336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45991.852020833336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45991.852020833336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45991.852020833336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45991.852020833336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45991.852020833336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45991.852020833336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45991.852020833336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45991.852020833336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45991.852020833336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45991.852020833336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45991.852020833336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45991.852020833336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45991.852020833336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45991.852020833336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45991.852020833336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45991.852020833336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45991.852020833336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45991.852020833336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45991.852020833336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45991.852020833336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45991.852020833336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45991.852020833336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45991.852020833336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45991.852020833336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45991.852020833336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45991.852020833336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45991.852020833336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45991.852020833336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45991.852020833336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45991.852020833336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45991.852020833336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45991.852020833336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45991.852020833336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45991.852020833336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45991.852020833336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45991.852020833336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45991.852020833336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45991.852020833336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45991.852020833336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45991.852020833336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45991.852020833336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45991.852020833336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45991.852020833336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45991.852020833336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45991.852020833336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45991.852020833336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45991.852020833336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45991.852020833336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45991.852020833336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45991.852020833336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45991.852020833336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45991.852020833336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45991.852020833336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45991.852020833336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45991.852020833336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45991.852020833336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45991.852020833336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45991.852020833336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45991.852020833336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45991.852020833336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45991.852020833336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45991.852020833336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45991.852020833336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45991.852020833336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45991.852020833336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45991.852020833336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45991.852020833336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45991.852020833336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45991.852020833336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45991.852020833336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45991.852020833336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45991.852020833336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45991.852020833336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45991.852020833336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45991.852020833336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45991.852020833336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45991.852020833336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45991.852020833336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45991.852020833336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45991.852020833336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45991.852020833336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45991.852020833336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45991.852020833336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45991.852020833336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45991.852020833336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45991.852020833336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45991.852020833336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45991.852020833336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45991.852020833336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45991.852020833336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45991.852020833336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45991.852020833336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45991.852020833336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45991.852020833336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45991.852020833336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45991.852020833336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45991.852020833336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45991.852020833336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45991.852020833336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45991.852020833336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45991.852020833336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45991.852020833336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45991.852020833336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45991.852020833336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45991.852020833336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45991.852020833336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45991.852020833336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45991.852020833336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45991.852020833336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45991.852020833336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45991.852020833336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45991.852020833336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45991.852020833336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45991.852020833336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45991.852020833336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45991.852020833336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45991.852020833336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45991.852020833336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45991.852020833336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45991.852020833336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45991.852020833336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45991.852020833336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45991.852020833336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45991.852020833336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45991.852020833336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45991.852020833336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45991.852020833336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45991.852020833336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45991.852020833336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45991.852020833336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45991.852020833336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45991.852020833336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45991.852020833336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45991.852020833336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45991.852020833336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45991.852020833336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45991.852020833336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45991.852020833336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45991.852020833336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45991.852020833336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45991.852020833336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45991.852020833336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45991.852020833336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45991.852020833336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45991.852020833336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45991.852020833336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45991.852020833336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45991.852020833336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45991.852020833336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45991.852020833336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45991.852020833336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45991.852020833336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45991.852020833336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45991.852020833336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45991.852020833336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45991.852020833336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45991.852020833336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45991.852020833336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45991.852020833336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45991.852020833336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45991.852020833336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45991.852020833336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45991.852020833336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45991.852020833336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45991.852020833336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45991.852020833336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45991.852020833336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45991.852020833336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45991.852020833336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45991.852020833336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45991.852020833336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45991.852020833336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45991.852020833336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45991.852020833336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45991.852020833336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45991.852020833336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45991.852020833336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45991.852020833336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45991.852020833336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45991.852020833336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45991.852020833336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45991.852020833336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45991.852020833336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45991.852020833336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45991.852020833336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45991.852020833336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45991.852020833336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45991.852020833336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45991.852020833336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45991.852020833336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45991.852020833336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45991.852020833336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45991.852020833336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45991.852020833336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45991.852020833336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45991.852020833336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45991.852020833336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45991.852020833336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45991.852020833336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45991.852020833336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45991.852020833336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45991.852020833336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45991.852020833336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45991.852020833336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45991.852020833336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45991.852020833336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45991.852020833336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45991.852020833336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45991.852020833336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45991.852020833336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45991.852020833336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45991.852020833336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45991.852020833336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45991.852020833336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45991.852020833336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45991.852020833336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45991.852020833336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45991.852020833336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45991.852020833336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45991.852020833336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45991.852020833336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45991.852020833336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45991.852020833336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45991.852020833336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45991.852020833336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45991.852020833336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45991.852020833336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45991.852020833336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45991.852020833336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45991.852020833336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45991.852020833336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45991.852020833336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45991.852020833336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45991.852020833336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45991.852020833336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45991.852020833336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45991.852020833336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45991.852020833336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45991.852020833336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45991.852020833336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45991.852020833336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45991.852020833336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45991.852020833336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45991.852020833336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45991.852020833336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45991.852020833336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45991.852020833336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45991.852020833336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45991.852020833336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45991.852020833336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45991.852020833336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45991.852020833336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45991.852020833336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45991.852020833336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45991.852020833336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45991.852020833336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45991.852020833336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45991.852020833336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45991.852020833336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45991.852020833336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45991.852020833336</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45991.852020833336</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45991.852020833336</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45991.852020833336</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45991.852020833336</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45991.852020833336</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45991.852020833336</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45991.852020833336</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45991.852020833336</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45991.852020833336</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45991.852020833336</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45991.852020833336</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45991.852020833336</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45991.852020833336</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45991.852020833336</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45991.852020833336</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45991.852020833336</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45991.852020833336</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45991.852020833336</v>
      </c>
      <c r="H481" s="121"/>
      <c r="I481" s="119" t="str">
        <f>IFERROR(VLOOKUP(D481,DB!A:F,6,0),"")</f>
        <v/>
      </c>
      <c r="J481" s="119" t="str">
        <f>IFERROR(VLOOKUP(D481,DB!A:G,7,0),"")</f>
        <v/>
      </c>
      <c r="K481" s="122"/>
      <c r="L481" s="137" t="str">
        <f>IFERROR(VLOOKUP(D481,DB!A:I,9,0),"")</f>
        <v/>
      </c>
    </row>
    <row r="482" spans="1:12" ht="31.5" customHeight="1">
      <c r="A482" s="143"/>
      <c r="B482" s="144" t="str">
        <f>IFERROR(VLOOKUP(D482,DB!A:K,11,0),"")</f>
        <v/>
      </c>
      <c r="C482" s="145"/>
      <c r="D482" s="144"/>
      <c r="E482" s="142"/>
      <c r="F482" s="146"/>
      <c r="G482" s="147">
        <f ca="1">IFERROR(NOW()-F482,"-")</f>
        <v>45991.852020833336</v>
      </c>
      <c r="H482" s="146"/>
      <c r="I482" s="144" t="str">
        <f>IFERROR(VLOOKUP(D482,DB!A:F,6,0),"")</f>
        <v/>
      </c>
      <c r="J482" s="144" t="str">
        <f>IFERROR(VLOOKUP(D482,DB!A:G,7,0),"")</f>
        <v/>
      </c>
      <c r="K482" s="148"/>
      <c r="L482" s="149" t="str">
        <f>IFERROR(VLOOKUP(D482,DB!A:I,9,0),"")</f>
        <v/>
      </c>
    </row>
  </sheetData>
  <dataValidations count="2">
    <dataValidation allowBlank="1" showInputMessage="1" showErrorMessage="1" sqref="E1" xr:uid="{9E1BC488-8814-4F8A-8DBE-742B3278AB71}"/>
    <dataValidation type="list" allowBlank="1" showInputMessage="1" showErrorMessage="1" sqref="E2:E4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2025-11-30T17:26:57Z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