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92" documentId="120_S{2AC9BD13-BADA-5192-A53E-5A8FF88502F6}" xr6:coauthVersionLast="47" xr6:coauthVersionMax="47" xr10:uidLastSave="{E3A7CC83-84BD-4A08-BAA2-63F2D35A7FB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G7" i="5"/>
  <c r="B5" i="2"/>
  <c r="G5" i="2"/>
  <c r="I5" i="2"/>
  <c r="J5" i="2"/>
  <c r="L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J77" i="2"/>
  <c r="J78" i="2"/>
  <c r="J79" i="2"/>
  <c r="J80" i="2"/>
  <c r="J81" i="2"/>
  <c r="J82" i="2"/>
  <c r="J83" i="2"/>
  <c r="J84" i="2"/>
  <c r="J85" i="2"/>
  <c r="J86" i="2"/>
  <c r="J87" i="2"/>
  <c r="J88" i="2"/>
  <c r="J89" i="2"/>
  <c r="J90" i="2"/>
  <c r="J91" i="2"/>
  <c r="J92" i="2"/>
  <c r="J93" i="2"/>
  <c r="J94" i="2"/>
  <c r="J95" i="2"/>
  <c r="I77" i="2"/>
  <c r="I78" i="2"/>
  <c r="I79" i="2"/>
  <c r="I80" i="2"/>
  <c r="I81" i="2"/>
  <c r="I82" i="2"/>
  <c r="I83" i="2"/>
  <c r="I84" i="2"/>
  <c r="I85" i="2"/>
  <c r="I86" i="2"/>
  <c r="I87" i="2"/>
  <c r="I88" i="2"/>
  <c r="I89" i="2"/>
  <c r="I90" i="2"/>
  <c r="I91" i="2"/>
  <c r="I92" i="2"/>
  <c r="I93" i="2"/>
  <c r="I94" i="2"/>
  <c r="I95" i="2"/>
  <c r="G77" i="2"/>
  <c r="G78" i="2"/>
  <c r="G79" i="2"/>
  <c r="G80" i="2"/>
  <c r="G81" i="2"/>
  <c r="G82" i="2"/>
  <c r="G83" i="2"/>
  <c r="G84" i="2"/>
  <c r="G85" i="2"/>
  <c r="G86" i="2"/>
  <c r="G87" i="2"/>
  <c r="G88" i="2"/>
  <c r="G89" i="2"/>
  <c r="G90" i="2"/>
  <c r="G91" i="2"/>
  <c r="G92" i="2"/>
  <c r="G93" i="2"/>
  <c r="G94" i="2"/>
  <c r="G95" i="2"/>
  <c r="B77" i="2"/>
  <c r="B78" i="2"/>
  <c r="B79" i="2"/>
  <c r="B80" i="2"/>
  <c r="B81" i="2"/>
  <c r="B82" i="2"/>
  <c r="B83" i="2"/>
  <c r="B84" i="2"/>
  <c r="B85" i="2"/>
  <c r="B86" i="2"/>
  <c r="B87" i="2"/>
  <c r="B88" i="2"/>
  <c r="B89" i="2"/>
  <c r="B90" i="2"/>
  <c r="B91" i="2"/>
  <c r="B92" i="2"/>
  <c r="B93" i="2"/>
  <c r="B94" i="2"/>
  <c r="B9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<sst xmlns="http://schemas.openxmlformats.org/spreadsheetml/2006/main" count="181540" uniqueCount="39148">
  <si>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</si>
  <si>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</si>
  <si>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</si>
  <si>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</si>
  <si>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</si>
  <si>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</si>
  <si>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</si>
  <si>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</si>
  <si>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</si>
  <si>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</si>
  <si>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</si>
  <si>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</si>
  <si>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</si>
  <si>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</si>
  <si>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</si>
  <si>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</si>
  <si>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</si>
  <si>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</si>
  <si>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</si>
  <si>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</si>
  <si>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</si>
  <si>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</si>
  <si>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</si>
  <si>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</si>
  <si>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</si>
  <si>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</si>
  <si>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</si>
  <si>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</si>
  <si>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</si>
  <si>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</si>
  <si>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</si>
  <si>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</si>
  <si>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</si>
  <si>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</si>
  <si>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</si>
  <si>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</si>
  <si>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</si>
  <si>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</si>
  <si>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</si>
  <si>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</si>
  <si>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</si>
  <si>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</si>
  <si>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</si>
  <si>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</si>
  <si>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</si>
  <si>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</si>
  <si>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</si>
  <si>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</si>
  <si>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</si>
  <si>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</si>
  <si>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</si>
  <si>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</si>
  <si>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</si>
  <si>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</si>
  <si>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</si>
  <si>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</si>
  <si>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</si>
  <si>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</si>
  <si>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</si>
  <si>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</si>
  <si>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</si>
  <si>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</si>
  <si>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</si>
  <si>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</si>
  <si>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</si>
  <si>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</si>
  <si>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</si>
  <si>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</si>
  <si>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</si>
  <si>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</si>
  <si>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</si>
  <si>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</si>
  <si>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</si>
  <si>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</si>
  <si>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</si>
  <si>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</si>
  <si>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</si>
  <si>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</si>
  <si>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</si>
  <si>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</si>
  <si>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</si>
  <si>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</si>
  <si>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</si>
  <si>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</si>
  <si>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</si>
  <si>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</si>
  <si>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</si>
  <si>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</si>
  <si>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</si>
  <si>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</si>
  <si>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</si>
  <si>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</si>
  <si>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</si>
  <si>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</si>
  <si>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</si>
  <si>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</si>
  <si>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</si>
  <si>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</si>
  <si>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</si>
  <si>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</si>
  <si>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</si>
  <si>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</si>
  <si>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</si>
  <si>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</si>
  <si>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</si>
  <si>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</si>
  <si>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</si>
  <si>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</si>
  <si>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</si>
  <si>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</si>
  <si>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</si>
  <si>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</si>
  <si>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</si>
  <si>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</si>
  <si>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</si>
  <si>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</si>
  <si>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</si>
  <si>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</si>
  <si>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</si>
  <si>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</si>
  <si>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</si>
  <si>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</si>
  <si>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</si>
  <si>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</si>
  <si>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</si>
  <si>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</si>
  <si>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</si>
  <si>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</si>
  <si>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</si>
  <si>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</si>
  <si>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</si>
  <si>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</si>
  <si>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</si>
  <si>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</si>
  <si>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</si>
  <si>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</si>
  <si>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</si>
  <si>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</si>
  <si>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</si>
  <si>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</si>
  <si>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</si>
  <si>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</si>
  <si>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</si>
  <si>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</si>
  <si>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</si>
  <si>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</si>
  <si>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</si>
  <si>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</si>
  <si>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</si>
  <si>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</si>
  <si>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</si>
  <si>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</si>
  <si>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</si>
  <si>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</si>
  <si>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</si>
  <si>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</si>
  <si>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</si>
  <si>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</si>
  <si>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</si>
  <si>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</si>
  <si>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</si>
  <si>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</si>
  <si>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</si>
  <si>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</si>
  <si>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</si>
  <si>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</si>
  <si>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</si>
  <si>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</si>
  <si>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</si>
  <si>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</si>
  <si>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</si>
  <si>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</si>
  <si>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</si>
  <si>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</si>
  <si>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</si>
  <si>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</si>
  <si>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</si>
  <si>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</si>
  <si>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</si>
  <si>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</si>
  <si>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</si>
  <si>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</si>
  <si>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</si>
  <si>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</si>
  <si>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</si>
  <si>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</si>
  <si>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</si>
  <si>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</si>
  <si>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</si>
  <si>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</si>
  <si>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</si>
  <si>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</si>
  <si>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</si>
  <si>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</si>
  <si>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</si>
  <si>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</si>
  <si>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</si>
  <si>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</si>
  <si>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</si>
  <si>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</si>
  <si>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</si>
  <si>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</si>
  <si>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</si>
  <si>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</si>
  <si>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</si>
  <si>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</si>
  <si>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</si>
  <si>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</si>
  <si>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</si>
  <si>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</si>
  <si>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</si>
  <si>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</si>
  <si>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</si>
  <si>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</si>
  <si>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</si>
  <si>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</si>
  <si>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</si>
  <si>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</si>
  <si>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</si>
  <si>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</si>
  <si>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</si>
  <si>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</si>
  <si>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</si>
  <si>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</si>
  <si>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</si>
  <si>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</si>
  <si>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</si>
  <si>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</si>
  <si>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</si>
  <si>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</si>
  <si>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</si>
  <si>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</si>
  <si>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</si>
  <si>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</si>
  <si>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</si>
  <si>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</si>
  <si>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</si>
  <si>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</si>
  <si>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</si>
  <si>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</si>
  <si>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</si>
  <si>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</si>
  <si>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</si>
  <si>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</si>
  <si>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</si>
  <si>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</si>
  <si>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</si>
  <si>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</si>
  <si>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</si>
  <si>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</si>
  <si>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</si>
  <si>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</si>
  <si>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</si>
  <si>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</si>
  <si>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</si>
  <si>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</si>
  <si>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</si>
  <si>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</si>
  <si>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</si>
  <si>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</si>
  <si>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</si>
  <si>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</si>
  <si>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</si>
  <si>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</si>
  <si>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</si>
  <si>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</si>
  <si>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</si>
  <si>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</si>
  <si>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</si>
  <si>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</si>
  <si>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</si>
  <si>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</si>
  <si>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</si>
  <si>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</si>
  <si>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</si>
  <si>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</si>
  <si>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</si>
  <si>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</si>
  <si>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</si>
  <si>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</si>
  <si>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</si>
  <si>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</si>
  <si>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</si>
  <si>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</si>
  <si>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</si>
  <si>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</si>
  <si>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</si>
  <si>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</si>
  <si>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</si>
  <si>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</si>
  <si>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</si>
  <si>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</si>
  <si>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</si>
  <si>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</si>
  <si>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</si>
  <si>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</si>
  <si>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</si>
  <si>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</si>
  <si>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</si>
  <si>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</si>
  <si>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</si>
  <si>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</si>
  <si>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</si>
  <si>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</si>
  <si>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</si>
  <si>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</si>
  <si>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</si>
  <si>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</si>
  <si>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</si>
  <si>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</si>
  <si>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</si>
  <si>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</si>
  <si>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</si>
  <si>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</si>
  <si>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</si>
  <si>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</si>
  <si>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</si>
  <si>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</si>
  <si>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</si>
  <si>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</si>
  <si>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</si>
  <si>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</si>
  <si>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</si>
  <si>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</si>
  <si>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</si>
  <si>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</si>
  <si>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</si>
  <si>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</si>
  <si>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</si>
  <si>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</si>
  <si>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</si>
  <si>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</si>
  <si>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</si>
  <si>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</si>
  <si>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</si>
  <si>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</si>
  <si>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</si>
  <si>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</si>
  <si>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</si>
  <si>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</si>
  <si>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</si>
  <si>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</si>
  <si>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</si>
  <si>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</si>
  <si>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</si>
  <si>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</si>
  <si>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</si>
  <si>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</si>
  <si>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</si>
  <si>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</si>
  <si>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</si>
  <si>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</si>
  <si>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</si>
  <si>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</si>
  <si>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</si>
  <si>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</si>
  <si>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</si>
  <si>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</si>
  <si>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</si>
  <si>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</si>
  <si>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</si>
  <si>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</si>
  <si>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</si>
  <si>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</si>
  <si>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</si>
  <si>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</si>
  <si>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</si>
  <si>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</si>
  <si>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</si>
  <si>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</si>
  <si>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</si>
  <si>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</si>
  <si>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</si>
  <si>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</si>
  <si>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</si>
  <si>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</si>
  <si>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</si>
  <si>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</si>
  <si>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</si>
  <si>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</si>
  <si>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</si>
  <si>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</si>
  <si>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</si>
  <si>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</si>
  <si>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</si>
  <si>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</si>
  <si>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</si>
  <si>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</si>
  <si>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</si>
  <si>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</si>
  <si>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</si>
  <si>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</si>
  <si>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</si>
  <si>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</si>
  <si>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</si>
  <si>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</si>
  <si>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</si>
  <si>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</si>
  <si>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</si>
  <si>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</si>
  <si>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</si>
  <si>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</si>
  <si>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</si>
  <si>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</si>
  <si>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</si>
  <si>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</si>
  <si>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</si>
  <si>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</si>
  <si>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</si>
  <si>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</si>
  <si>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</si>
  <si>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</si>
  <si>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</si>
  <si>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</si>
  <si>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</si>
  <si>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</si>
  <si>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</si>
  <si>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</si>
  <si>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</si>
  <si>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</si>
  <si>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</si>
  <si>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</si>
  <si>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</si>
  <si>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</si>
  <si>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</si>
  <si>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</si>
  <si>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</si>
  <si>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</si>
  <si>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</si>
  <si>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</si>
  <si>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</si>
  <si>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</si>
  <si>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</si>
  <si>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</si>
  <si>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</si>
  <si>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</si>
  <si>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</si>
  <si>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</si>
  <si>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</si>
  <si>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</si>
  <si>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</si>
  <si>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</si>
  <si>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</si>
  <si>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</si>
  <si>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</si>
  <si>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</si>
  <si>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</si>
  <si>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</si>
  <si>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</si>
  <si>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</si>
  <si>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</si>
  <si>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</si>
  <si>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</si>
  <si>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</si>
  <si>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</si>
  <si>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</si>
  <si>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</si>
  <si>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</si>
  <si>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</si>
  <si>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</si>
  <si>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</si>
  <si>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</si>
  <si>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</si>
  <si>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</si>
  <si>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</si>
  <si>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</si>
  <si>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</si>
  <si>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</si>
  <si>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</si>
  <si>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</si>
  <si>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</si>
  <si>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</si>
  <si>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</si>
  <si>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</si>
  <si>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</si>
  <si>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</si>
  <si>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</si>
  <si>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</si>
  <si>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</si>
  <si>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</si>
  <si>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</si>
  <si>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</si>
  <si>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</si>
  <si>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</si>
  <si>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</si>
  <si>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</si>
  <si>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</si>
  <si>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</si>
  <si>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</si>
  <si>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</si>
  <si>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</si>
  <si>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</si>
  <si>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</si>
  <si>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</si>
  <si>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</si>
  <si>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</si>
  <si>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</si>
  <si>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</si>
  <si>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</si>
  <si>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</si>
  <si>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</si>
  <si>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</si>
  <si>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</si>
  <si>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</si>
  <si>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</si>
  <si>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</si>
  <si>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</si>
  <si>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</si>
  <si>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</si>
  <si>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</si>
  <si>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</si>
  <si>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</si>
  <si>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</si>
  <si>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</si>
  <si>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</si>
  <si>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</si>
  <si>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</si>
  <si>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</si>
  <si>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</si>
  <si>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</si>
  <si>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</si>
  <si>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</si>
  <si>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</si>
  <si>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</si>
  <si>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</si>
  <si>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</si>
  <si>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</si>
  <si>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</si>
  <si>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</si>
  <si>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</si>
  <si>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</si>
  <si>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</si>
  <si>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</si>
  <si>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</si>
  <si>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</si>
  <si>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</si>
  <si>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</si>
  <si>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</si>
  <si>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</si>
  <si>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</si>
  <si>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</si>
  <si>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</si>
  <si>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</si>
  <si>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</si>
  <si>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</si>
  <si>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</si>
  <si>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</si>
  <si>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</si>
  <si>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</si>
  <si>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</si>
  <si>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</si>
  <si>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</si>
  <si>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</si>
  <si>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</si>
  <si>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</si>
  <si>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</si>
  <si>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</si>
  <si>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</si>
  <si>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</si>
  <si>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</si>
  <si>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</si>
  <si>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</si>
  <si>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</si>
  <si>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</si>
  <si>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</si>
  <si>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</si>
  <si>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</si>
  <si>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</si>
  <si>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</si>
  <si>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</si>
  <si>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</si>
  <si>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</si>
  <si>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</si>
  <si>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</si>
  <si>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</si>
  <si>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</si>
  <si>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</si>
  <si>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</si>
  <si>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</si>
  <si>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</si>
  <si>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</si>
  <si>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</si>
  <si>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</si>
  <si>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</si>
  <si>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</si>
  <si>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</si>
  <si>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</si>
  <si>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</si>
  <si>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</si>
  <si>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</si>
  <si>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</si>
  <si>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</si>
  <si>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</si>
  <si>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</si>
  <si>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</si>
  <si>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</si>
  <si>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</si>
  <si>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</si>
  <si>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</si>
  <si>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</si>
  <si>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</si>
  <si>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</si>
  <si>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</si>
  <si>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</si>
  <si>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</si>
  <si>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</si>
  <si>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</si>
  <si>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</si>
  <si>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</si>
  <si>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</si>
  <si>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</si>
  <si>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</si>
  <si>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</si>
  <si>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</si>
  <si>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</si>
  <si>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</si>
  <si>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</si>
  <si>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</si>
  <si>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</si>
  <si>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</si>
  <si>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</si>
  <si>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</si>
  <si>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</si>
  <si>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</si>
  <si>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</si>
  <si>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</si>
  <si>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</si>
  <si>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</si>
  <si>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</si>
  <si>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</si>
  <si>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</si>
  <si>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</si>
  <si>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</si>
  <si>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</si>
  <si>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</si>
  <si>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</si>
  <si>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</si>
  <si>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</si>
  <si>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</si>
  <si>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</si>
  <si>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</si>
  <si>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</si>
  <si>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</si>
  <si>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</si>
  <si>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</si>
  <si>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</si>
  <si>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</si>
  <si>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</si>
  <si>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</si>
  <si>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</si>
  <si>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</si>
  <si>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</si>
  <si>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</si>
  <si>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</si>
  <si>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</si>
  <si>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</si>
  <si>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</si>
  <si>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</si>
  <si>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</si>
  <si>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</si>
  <si>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</si>
  <si>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</si>
  <si>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</si>
  <si>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</si>
  <si>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</si>
  <si>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</si>
  <si>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</si>
  <si>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</si>
  <si>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</si>
  <si>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</si>
  <si>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</si>
  <si>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</si>
  <si>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</si>
  <si>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</si>
  <si>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</si>
  <si>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</si>
  <si>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</si>
  <si>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</si>
  <si>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</si>
  <si>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</si>
  <si>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</si>
  <si>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</si>
  <si>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</si>
  <si>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</si>
  <si>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</si>
  <si>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</si>
  <si>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</si>
  <si>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</si>
  <si>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</si>
  <si>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</si>
  <si>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</si>
  <si>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</si>
  <si>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</si>
  <si>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</si>
  <si>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</si>
  <si>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</si>
  <si>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</si>
  <si>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</si>
  <si>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</si>
  <si>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</si>
  <si>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</si>
  <si>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</si>
  <si>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</si>
  <si>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</si>
  <si>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</si>
  <si>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</si>
  <si>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</si>
  <si>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</si>
  <si>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</si>
  <si>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</si>
  <si>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</si>
  <si>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</si>
  <si>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</si>
  <si>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</si>
  <si>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</si>
  <si>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</si>
  <si>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</si>
  <si>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</si>
  <si>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</si>
  <si>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</si>
  <si>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</si>
  <si>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</si>
  <si>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</si>
  <si>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</si>
  <si>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</si>
  <si>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</si>
  <si>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</si>
  <si>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</si>
  <si>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</si>
  <si>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</si>
  <si>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</si>
  <si>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</si>
  <si>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</si>
  <si>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</si>
  <si>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</si>
  <si>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</si>
  <si>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</si>
  <si>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</si>
  <si>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</si>
  <si>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</si>
  <si>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</si>
  <si>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</si>
  <si>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</si>
  <si>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</si>
  <si>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</si>
  <si>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</si>
  <si>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</si>
  <si>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</si>
  <si>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</si>
  <si>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</si>
  <si>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</si>
  <si>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</si>
  <si>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</si>
  <si>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</si>
  <si>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</si>
  <si>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</si>
  <si>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</si>
  <si>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</si>
  <si>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</si>
  <si>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</si>
  <si>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</si>
  <si>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</si>
  <si>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</si>
  <si>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</si>
  <si>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</si>
  <si>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</si>
  <si>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</si>
  <si>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</si>
  <si>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</si>
  <si>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</si>
  <si>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</si>
  <si>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</si>
  <si>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</si>
  <si>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</si>
  <si>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</si>
  <si>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</si>
  <si>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</si>
  <si>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</si>
  <si>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</si>
  <si>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</si>
  <si>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</si>
  <si>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</si>
  <si>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</si>
  <si>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</si>
  <si>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</si>
  <si>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</si>
  <si>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</si>
  <si>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</si>
  <si>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</si>
  <si>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</si>
  <si>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</si>
  <si>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</si>
  <si>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</si>
  <si>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</si>
  <si>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</si>
  <si>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</si>
  <si>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</si>
  <si>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</si>
  <si>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</si>
  <si>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</si>
  <si>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</si>
  <si>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</si>
  <si>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</si>
  <si>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</si>
  <si>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</si>
  <si>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</si>
  <si>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</si>
  <si>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</si>
  <si>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</si>
  <si>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</si>
  <si>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</si>
  <si>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</si>
  <si>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</si>
  <si>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</si>
  <si>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</si>
  <si>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</si>
  <si>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</si>
  <si>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</si>
  <si>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</si>
  <si>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</si>
  <si>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</si>
  <si>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</si>
  <si>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</si>
  <si>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</si>
  <si>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</si>
  <si>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</si>
  <si>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</si>
  <si>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</si>
  <si>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</si>
  <si>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</si>
  <si>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</si>
  <si>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</si>
  <si>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</si>
  <si>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</si>
  <si>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</si>
  <si>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</si>
  <si>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</si>
  <si>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</si>
  <si>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</si>
  <si>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</si>
  <si>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</si>
  <si>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</si>
  <si>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</si>
  <si>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</si>
  <si>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</si>
  <si>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</si>
  <si>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</si>
  <si>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</si>
  <si>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</si>
  <si>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</si>
  <si>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</si>
  <si>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</si>
  <si>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</si>
  <si>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</si>
  <si>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</si>
  <si>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</si>
  <si>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</si>
  <si>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</si>
  <si>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</si>
  <si>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</si>
  <si>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</si>
  <si>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</si>
  <si>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</si>
  <si>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</si>
  <si>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</si>
  <si>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</si>
  <si>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</si>
  <si>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</si>
  <si>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</si>
  <si>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</si>
  <si>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</si>
  <si>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</si>
  <si>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</si>
  <si>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</si>
  <si>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</si>
  <si>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</si>
  <si>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</si>
  <si>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</si>
  <si>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</si>
  <si>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</si>
  <si>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</si>
  <si>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</si>
  <si>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</si>
  <si>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</si>
  <si>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</si>
  <si>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</si>
  <si>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</si>
  <si>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</si>
  <si>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</si>
  <si>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</si>
  <si>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</si>
  <si>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</si>
  <si>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</si>
  <si>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</si>
  <si>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</si>
  <si>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</si>
  <si>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</si>
  <si>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</si>
  <si>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</si>
  <si>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</si>
  <si>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</si>
  <si>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</si>
  <si>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</si>
  <si>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</si>
  <si>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</si>
  <si>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</si>
  <si>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</si>
  <si>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</si>
  <si>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</si>
  <si>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</si>
  <si>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</si>
  <si>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</si>
  <si>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</si>
  <si>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</si>
  <si>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</si>
  <si>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</si>
  <si>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</si>
  <si>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</si>
  <si>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</si>
  <si>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</si>
  <si>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</si>
  <si>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</si>
  <si>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</si>
  <si>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</si>
  <si>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</si>
  <si>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</si>
  <si>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</si>
  <si>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</si>
  <si>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</si>
  <si>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</si>
  <si>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</si>
  <si>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</si>
  <si>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</si>
  <si>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</si>
  <si>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</si>
  <si>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</si>
  <si>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</si>
  <si>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</si>
  <si>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</si>
  <si>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</si>
  <si>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</si>
  <si>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</si>
  <si>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</si>
  <si>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</si>
  <si>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</si>
  <si>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</si>
  <si>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</si>
  <si>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</si>
  <si>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</si>
  <si>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</si>
  <si>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</si>
  <si>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</si>
  <si>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</si>
  <si>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</si>
  <si>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</si>
  <si>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</si>
  <si>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</si>
  <si>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</si>
  <si>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</si>
  <si>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</si>
  <si>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</si>
  <si>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</si>
  <si>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</si>
  <si>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</si>
  <si>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</si>
  <si>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</si>
  <si>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</si>
  <si>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</si>
  <si>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</si>
  <si>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</si>
  <si>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</si>
  <si>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</si>
  <si>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</si>
  <si>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</si>
  <si>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</si>
  <si>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</si>
  <si>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</si>
  <si>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</si>
  <si>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</si>
  <si>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</si>
  <si>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</si>
  <si>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</si>
  <si>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</si>
  <si>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</si>
  <si>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</si>
  <si>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</si>
  <si>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</si>
  <si>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</si>
  <si>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</si>
  <si>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</si>
  <si>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</si>
  <si>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</si>
  <si>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</si>
  <si>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</si>
  <si>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</si>
  <si>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</si>
  <si>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</si>
  <si>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</si>
  <si>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</si>
  <si>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</si>
  <si>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</si>
  <si>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</si>
  <si>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</si>
  <si>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</si>
  <si>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</si>
  <si>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</si>
  <si>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</si>
  <si>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</si>
  <si>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</si>
  <si>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</si>
  <si>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</si>
  <si>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</si>
  <si>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</si>
  <si>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</si>
  <si>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</si>
  <si>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</si>
  <si>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</si>
  <si>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</si>
  <si>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</si>
  <si>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</si>
  <si>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</si>
  <si>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</si>
  <si>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</si>
  <si>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</si>
  <si>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</si>
  <si>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</si>
  <si>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</si>
  <si>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</si>
  <si>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</si>
  <si>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</si>
  <si>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</si>
  <si>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</si>
  <si>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</si>
  <si>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</si>
  <si>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</si>
  <si>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</si>
  <si>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</si>
  <si>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</si>
  <si>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</si>
  <si>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</si>
  <si>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</si>
  <si>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</si>
  <si>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</si>
  <si>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</si>
  <si>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</si>
  <si>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</si>
  <si>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</si>
  <si>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</si>
  <si>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</si>
  <si>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</si>
  <si>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</si>
  <si>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</si>
  <si>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</si>
  <si>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</si>
  <si>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</si>
  <si>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</si>
  <si>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</si>
  <si>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</si>
  <si>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</si>
  <si>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</si>
  <si>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</si>
  <si>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</si>
  <si>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</si>
  <si>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</si>
  <si>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</si>
  <si>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</si>
  <si>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</si>
  <si>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</si>
  <si>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</si>
  <si>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</si>
  <si>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</si>
  <si>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</si>
  <si>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</si>
  <si>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</si>
  <si>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</si>
  <si>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</si>
  <si>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</si>
  <si>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</si>
  <si>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</si>
  <si>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</si>
  <si>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</si>
  <si>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</si>
  <si>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</si>
  <si>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</si>
  <si>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</si>
  <si>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</si>
  <si>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</si>
  <si>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</si>
  <si>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</si>
  <si>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</si>
  <si>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</si>
  <si>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</si>
  <si>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</si>
  <si>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</si>
  <si>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</si>
  <si>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</si>
  <si>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</si>
  <si>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</si>
  <si>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</si>
  <si>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</si>
  <si>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</si>
  <si>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</si>
  <si>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</si>
  <si>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</si>
  <si>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</si>
  <si>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</si>
  <si>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</si>
  <si>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</si>
  <si>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</si>
  <si>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</si>
  <si>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</si>
  <si>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</si>
  <si>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</si>
  <si>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</si>
  <si>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</si>
  <si>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</si>
  <si>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</si>
  <si>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</si>
  <si>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</si>
  <si>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</si>
  <si>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</si>
  <si>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</si>
  <si>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</si>
  <si>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</si>
  <si>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</si>
  <si>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</si>
  <si>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</si>
  <si>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</si>
  <si>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</si>
  <si>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</si>
  <si>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</si>
  <si>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</si>
  <si>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</si>
  <si>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</si>
  <si>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</si>
  <si>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</si>
  <si>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</si>
  <si>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</si>
  <si>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</si>
  <si>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</si>
  <si>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</si>
  <si>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</si>
  <si>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</si>
  <si>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</si>
  <si>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</si>
  <si>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</si>
  <si>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</si>
  <si>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</si>
  <si>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</si>
  <si>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</si>
  <si>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</si>
  <si>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</si>
  <si>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</si>
  <si>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</si>
  <si>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</si>
  <si>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</si>
  <si>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</si>
  <si>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</si>
  <si>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</si>
  <si>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</si>
  <si>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</si>
  <si>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</si>
  <si>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</si>
  <si>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</si>
  <si>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</si>
  <si>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</si>
  <si>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</si>
  <si>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</si>
  <si>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</si>
  <si>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</si>
  <si>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</si>
  <si>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</si>
  <si>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</si>
  <si>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</si>
  <si>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</si>
  <si>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</si>
  <si>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</si>
  <si>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</si>
  <si>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</si>
  <si>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</si>
  <si>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</si>
  <si>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</si>
  <si>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</si>
  <si>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</si>
  <si>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</si>
  <si>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</si>
  <si>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</si>
  <si>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</si>
  <si>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</si>
  <si>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</si>
  <si>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</si>
  <si>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</si>
  <si>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</si>
  <si>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</si>
  <si>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</si>
  <si>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</si>
  <si>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</si>
  <si>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</si>
  <si>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</si>
  <si>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</si>
  <si>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</si>
  <si>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</si>
  <si>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</si>
  <si>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</si>
  <si>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</si>
  <si>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</si>
  <si>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</si>
  <si>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</si>
  <si>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</si>
  <si>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</si>
  <si>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</si>
  <si>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</si>
  <si>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</si>
  <si>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</si>
  <si>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</si>
  <si>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</si>
  <si>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</si>
  <si>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</si>
  <si>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</si>
  <si>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</si>
  <si>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</si>
  <si>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</si>
  <si>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</si>
  <si>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</si>
  <si>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</si>
  <si>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</si>
  <si>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</si>
  <si>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</si>
  <si>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</si>
  <si>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</si>
  <si>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</si>
  <si>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</si>
  <si>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</si>
  <si>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</si>
  <si>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</si>
  <si>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</si>
  <si>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</si>
  <si>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</si>
  <si>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</si>
  <si>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</si>
  <si>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</si>
  <si>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</si>
  <si>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</si>
  <si>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</si>
  <si>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</si>
  <si>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</si>
  <si>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</si>
  <si>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</si>
  <si>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</si>
  <si>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</si>
  <si>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</si>
  <si>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</si>
  <si>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</si>
  <si>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</si>
  <si>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</si>
  <si>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</si>
  <si>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</si>
  <si>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</si>
  <si>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</si>
  <si>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</si>
  <si>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</si>
  <si>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</si>
  <si>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</si>
  <si>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</si>
  <si>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</si>
  <si>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</si>
  <si>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</si>
  <si>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</si>
  <si>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</si>
  <si>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</si>
  <si>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</si>
  <si>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</si>
  <si>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</si>
  <si>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</si>
  <si>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</si>
  <si>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</si>
  <si>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</si>
  <si>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</si>
  <si>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</si>
  <si>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</si>
  <si>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</si>
  <si>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</si>
  <si>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</si>
  <si>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</si>
  <si>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</si>
  <si>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</si>
  <si>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</si>
  <si>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</si>
  <si>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</si>
  <si>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</si>
  <si>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</si>
  <si>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</si>
  <si>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</si>
  <si>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</si>
  <si>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</si>
  <si>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</si>
  <si>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</si>
  <si>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</si>
  <si>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</si>
  <si>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</si>
  <si>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</si>
  <si>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</si>
  <si>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</si>
  <si>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</si>
  <si>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</si>
  <si>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</si>
  <si>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</si>
  <si>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</si>
  <si>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</si>
  <si>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</si>
  <si>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</si>
  <si>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</si>
  <si>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</si>
  <si>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</si>
  <si>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</si>
  <si>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</si>
  <si>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</si>
  <si>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</si>
  <si>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</si>
  <si>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</si>
  <si>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</si>
  <si>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</si>
  <si>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</si>
  <si>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</si>
  <si>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</si>
  <si>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</si>
  <si>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</si>
  <si>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</si>
  <si>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</si>
  <si>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</si>
  <si>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</si>
  <si>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</si>
  <si>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</si>
  <si>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</si>
  <si>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</si>
  <si>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</si>
  <si>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</si>
  <si>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</si>
  <si>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</si>
  <si>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</si>
  <si>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</si>
  <si>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</si>
  <si>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</si>
  <si>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</si>
  <si>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</si>
  <si>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</si>
  <si>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</si>
  <si>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</si>
  <si>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</si>
  <si>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</si>
  <si>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</si>
  <si>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</si>
  <si>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</si>
  <si>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</si>
  <si>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</si>
  <si>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</si>
  <si>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</si>
  <si>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</si>
  <si>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</si>
  <si>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</si>
  <si>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</si>
  <si>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</si>
  <si>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</si>
  <si>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</si>
  <si>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</si>
  <si>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</si>
  <si>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</si>
  <si>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</si>
  <si>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</si>
  <si>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</si>
  <si>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</si>
  <si>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</si>
  <si>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</si>
  <si>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</si>
  <si>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</si>
  <si>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</si>
  <si>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</si>
  <si>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</si>
  <si>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</si>
  <si>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</si>
  <si>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</si>
  <si>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</si>
  <si>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</si>
  <si>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</si>
  <si>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</si>
  <si>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</si>
  <si>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</si>
  <si>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</si>
  <si>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</si>
  <si>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</si>
  <si>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</si>
  <si>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</si>
  <si>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</si>
  <si>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</si>
  <si>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</si>
  <si>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</si>
  <si>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</si>
  <si>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</si>
  <si>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</si>
  <si>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</si>
  <si>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</si>
  <si>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</si>
  <si>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</si>
  <si>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</si>
  <si>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</si>
  <si>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</si>
  <si>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</si>
  <si>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</si>
  <si>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</si>
  <si>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</si>
  <si>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</si>
  <si>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</si>
  <si>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</si>
  <si>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</si>
  <si>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</si>
  <si>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</si>
  <si>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</si>
  <si>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</si>
  <si>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</si>
  <si>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</si>
  <si>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</si>
  <si>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</si>
  <si>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</si>
  <si>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</si>
  <si>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</si>
  <si>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</si>
  <si>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</si>
  <si>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</si>
  <si>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</si>
  <si>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</si>
  <si>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</si>
  <si>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</si>
  <si>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</si>
  <si>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</si>
  <si>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</si>
  <si>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</si>
  <si>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</si>
  <si>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</si>
  <si>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</si>
  <si>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</si>
  <si>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</si>
  <si>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</si>
  <si>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</si>
  <si>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</si>
  <si>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</si>
  <si>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</si>
  <si>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</si>
  <si>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</si>
  <si>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</si>
  <si>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</si>
  <si>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</si>
  <si>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</si>
  <si>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</si>
  <si>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</si>
  <si>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</si>
  <si>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</si>
  <si>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</si>
  <si>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</si>
  <si>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</si>
  <si>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</si>
  <si>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</si>
  <si>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</si>
  <si>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</si>
  <si>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</si>
  <si>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</si>
  <si>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</si>
  <si>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</si>
  <si>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</si>
  <si>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</si>
  <si>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</si>
  <si>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</si>
  <si>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</si>
  <si>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</si>
  <si>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</si>
  <si>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</si>
  <si>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</si>
  <si>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</si>
  <si>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</si>
  <si>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</si>
  <si>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</si>
  <si>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</si>
  <si>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</si>
  <si>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</si>
  <si>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</si>
  <si>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</si>
  <si>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</si>
  <si>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</si>
  <si>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</si>
  <si>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</si>
  <si>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</si>
  <si>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</si>
  <si>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</si>
  <si>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</si>
  <si>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</si>
  <si>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</si>
  <si>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</si>
  <si>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</si>
  <si>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</si>
  <si>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</si>
  <si>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</si>
  <si>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</si>
  <si>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</si>
  <si>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</si>
  <si>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</si>
  <si>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</si>
  <si>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</si>
  <si>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</si>
  <si>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</si>
  <si>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</si>
  <si>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</si>
  <si>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</si>
  <si>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</si>
  <si>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</si>
  <si>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</si>
  <si>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</si>
  <si>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</si>
  <si>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</si>
  <si>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</si>
  <si>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</si>
  <si>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</si>
  <si>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</si>
  <si>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</si>
  <si>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</si>
  <si>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</si>
  <si>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</si>
  <si>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</si>
  <si>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</si>
  <si>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</si>
  <si>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</si>
  <si>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</si>
  <si>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</si>
  <si>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</si>
  <si>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</si>
  <si>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</si>
  <si>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</si>
  <si>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</si>
  <si>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</si>
  <si>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</si>
  <si>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</si>
  <si>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</si>
  <si>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</si>
  <si>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</si>
  <si>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</si>
  <si>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</si>
  <si>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</si>
  <si>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</si>
  <si>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</si>
  <si>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</si>
  <si>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</si>
  <si>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</si>
  <si>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</si>
  <si>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</si>
  <si>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</si>
  <si>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</si>
  <si>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</si>
  <si>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</si>
  <si>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</si>
  <si>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</si>
  <si>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</si>
  <si>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</si>
  <si>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</si>
  <si>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</si>
  <si>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</si>
  <si>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</si>
  <si>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</si>
  <si>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</si>
  <si>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</si>
  <si>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</si>
  <si>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</si>
  <si>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</si>
  <si>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</si>
  <si>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</si>
  <si>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</si>
  <si>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</si>
  <si>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</si>
  <si>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</si>
  <si>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</si>
  <si>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</si>
  <si>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</si>
  <si>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</si>
  <si>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</si>
  <si>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</si>
  <si>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</si>
  <si>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</si>
  <si>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</si>
  <si>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</si>
  <si>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</si>
  <si>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</si>
  <si>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</si>
  <si>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</si>
  <si>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</si>
  <si>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</si>
  <si>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</si>
  <si>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</si>
  <si>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</si>
  <si>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</si>
  <si>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</si>
  <si>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</si>
  <si>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</si>
  <si>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</si>
  <si>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</si>
  <si>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</si>
  <si>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</si>
  <si>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</si>
  <si>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</si>
  <si>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</si>
  <si>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</si>
  <si>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</si>
  <si>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</si>
  <si>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</si>
  <si>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</si>
  <si>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</si>
  <si>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</si>
  <si>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</si>
  <si>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</si>
  <si>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</si>
  <si>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</si>
  <si>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</si>
  <si>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</si>
  <si>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</si>
  <si>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</si>
  <si>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</si>
  <si>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</si>
  <si>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</si>
  <si>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</si>
  <si>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</si>
  <si>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</si>
  <si>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</si>
  <si>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</si>
  <si>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</si>
  <si>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</si>
  <si>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</si>
  <si>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</si>
  <si>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</si>
  <si>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</si>
  <si>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</si>
  <si>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</si>
  <si>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</si>
  <si>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</si>
  <si>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</si>
  <si>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</si>
  <si>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</si>
  <si>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</si>
  <si>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</si>
  <si>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</si>
  <si>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</si>
  <si>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</si>
  <si>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</si>
  <si>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</si>
  <si>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</si>
  <si>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</si>
  <si>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</si>
  <si>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</si>
  <si>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</si>
  <si>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</si>
  <si>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</si>
  <si>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</si>
  <si>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</si>
  <si>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</si>
  <si>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</si>
  <si>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</si>
  <si>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</si>
  <si>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</si>
  <si>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</si>
  <si>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</si>
  <si>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</si>
  <si>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</si>
  <si>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</si>
  <si>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</si>
  <si>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</si>
  <si>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</si>
  <si>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</si>
  <si>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</si>
  <si>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</si>
  <si>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</si>
  <si>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</si>
  <si>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</si>
  <si>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</si>
  <si>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</si>
  <si>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</si>
  <si>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</si>
  <si>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</si>
  <si>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</si>
  <si>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</si>
  <si>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</si>
  <si>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</si>
  <si>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</si>
  <si>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</si>
  <si>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</si>
  <si>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</si>
  <si>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</si>
  <si>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</si>
  <si>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</si>
  <si>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</si>
  <si>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</si>
  <si>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</si>
  <si>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</si>
  <si>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</si>
  <si>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</si>
  <si>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</si>
  <si>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</si>
  <si>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</si>
  <si>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</si>
  <si>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</si>
  <si>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</si>
  <si>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</si>
  <si>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</si>
  <si>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</si>
  <si>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</si>
  <si>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</si>
  <si>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</si>
  <si>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</si>
  <si>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</si>
  <si>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</si>
  <si>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</si>
  <si>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</si>
  <si>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</si>
  <si>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</si>
  <si>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</si>
  <si>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</si>
  <si>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</si>
  <si>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</si>
  <si>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</si>
  <si>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</si>
  <si>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</si>
  <si>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</si>
  <si>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</si>
  <si>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</si>
  <si>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</si>
  <si>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</si>
  <si>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</si>
  <si>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</si>
  <si>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</si>
  <si>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</si>
  <si>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</si>
  <si>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</si>
  <si>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</si>
  <si>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</si>
  <si>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</si>
  <si>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</si>
  <si>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</si>
  <si>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</si>
  <si>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</si>
  <si>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</si>
  <si>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</si>
  <si>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</si>
  <si>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</si>
  <si>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</si>
  <si>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</si>
  <si>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</si>
  <si>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</si>
  <si>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</si>
  <si>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</si>
  <si>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</si>
  <si>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</si>
  <si>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</si>
  <si>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</si>
  <si>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</si>
  <si>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</si>
  <si>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</si>
  <si>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</si>
  <si>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</si>
  <si>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</si>
  <si>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</si>
  <si>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</si>
  <si>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</si>
  <si>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</si>
  <si>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</si>
  <si>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</si>
  <si>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</si>
  <si>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</si>
  <si>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</si>
  <si>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</si>
  <si>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</si>
  <si>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</si>
  <si>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</si>
  <si>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</si>
  <si>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</si>
  <si>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</si>
  <si>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</si>
  <si>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</si>
  <si>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</si>
  <si>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</si>
  <si>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</si>
  <si>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</si>
  <si>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</si>
  <si>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</si>
  <si>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</si>
  <si>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</si>
  <si>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</si>
  <si>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</si>
  <si>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</si>
  <si>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</si>
  <si>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</si>
  <si>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</si>
  <si>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</si>
  <si>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</si>
  <si>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</si>
  <si>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</si>
  <si>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</si>
  <si>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</si>
  <si>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</si>
  <si>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</si>
  <si>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</si>
  <si>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</si>
  <si>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</si>
  <si>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</si>
  <si>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</si>
  <si>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</si>
  <si>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</si>
  <si>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</si>
  <si>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</si>
  <si>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</si>
  <si>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</si>
  <si>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</si>
  <si>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</si>
  <si>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</si>
  <si>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</si>
  <si>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</si>
  <si>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</si>
  <si>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</si>
  <si>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</si>
  <si>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</si>
  <si>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</si>
  <si>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</si>
  <si>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</si>
  <si>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</si>
  <si>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</si>
  <si>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</si>
  <si>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</si>
  <si>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</si>
  <si>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</si>
  <si>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</si>
  <si>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</si>
  <si>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</si>
  <si>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</si>
  <si>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</si>
  <si>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</si>
  <si>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</si>
  <si>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</si>
  <si>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</si>
  <si>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</si>
  <si>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</si>
  <si>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</si>
  <si>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</si>
  <si>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</si>
  <si>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</si>
  <si>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</si>
  <si>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</si>
  <si>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</si>
  <si>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</si>
  <si>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</si>
  <si>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</si>
  <si>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</si>
  <si>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</si>
  <si>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</si>
  <si>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</si>
  <si>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</si>
  <si>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</si>
  <si>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</si>
  <si>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</si>
  <si>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</si>
  <si>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</si>
  <si>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</si>
  <si>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</si>
  <si>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</si>
  <si>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</si>
  <si>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</si>
  <si>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</si>
  <si>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</si>
  <si>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</si>
  <si>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</si>
  <si>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</si>
  <si>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</si>
  <si>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</si>
  <si>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</si>
  <si>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</si>
  <si>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</si>
  <si>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</si>
  <si>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</si>
  <si>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</si>
  <si>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</si>
  <si>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</si>
  <si>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</si>
  <si>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</si>
  <si>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</si>
  <si>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</si>
  <si>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</si>
  <si>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</si>
  <si>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</si>
  <si>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</si>
  <si>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</si>
  <si>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</si>
  <si>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</si>
  <si>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</si>
  <si>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</si>
  <si>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</si>
  <si>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</si>
  <si>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</si>
  <si>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</si>
  <si>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</si>
  <si>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</si>
  <si>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</si>
  <si>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</si>
  <si>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</si>
  <si>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</si>
  <si>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</si>
  <si>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</si>
  <si>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</si>
  <si>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</si>
  <si>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</si>
  <si>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</si>
  <si>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</si>
  <si>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</si>
  <si>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</si>
  <si>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</si>
  <si>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</si>
  <si>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</si>
  <si>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</si>
  <si>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</si>
  <si>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</si>
  <si>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</si>
  <si>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</si>
  <si>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</si>
  <si>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</si>
  <si>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</si>
  <si>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</si>
  <si>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</si>
  <si>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</si>
  <si>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</si>
  <si>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</si>
  <si>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</si>
  <si>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</si>
  <si>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</si>
  <si>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</si>
  <si>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</si>
  <si>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</si>
  <si>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</si>
  <si>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</si>
  <si>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</si>
  <si>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</si>
  <si>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</si>
  <si>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</si>
  <si>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</si>
  <si>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</si>
  <si>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</si>
  <si>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</si>
  <si>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</si>
  <si>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</si>
  <si>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</si>
  <si>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</si>
  <si>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</si>
  <si>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</si>
  <si>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</si>
  <si>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</si>
  <si>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</si>
  <si>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</si>
  <si>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</si>
  <si>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</si>
  <si>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</si>
  <si>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</si>
  <si>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</si>
  <si>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</si>
  <si>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</si>
  <si>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</si>
  <si>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</si>
  <si>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</si>
  <si>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</si>
  <si>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</si>
  <si>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</si>
  <si>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</si>
  <si>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</si>
  <si>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</si>
  <si>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</si>
  <si>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</si>
  <si>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</si>
  <si>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</si>
  <si>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</si>
  <si>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</si>
  <si>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</si>
  <si>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</si>
  <si>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</si>
  <si>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</si>
  <si>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</si>
  <si>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</si>
  <si>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</si>
  <si>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</si>
  <si>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</si>
  <si>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</si>
  <si>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</si>
  <si>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</si>
  <si>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</si>
  <si>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</si>
  <si>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</si>
  <si>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</si>
  <si>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</si>
  <si>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</si>
  <si>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</si>
  <si>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</si>
  <si>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</si>
  <si>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</si>
  <si>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</si>
  <si>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</si>
  <si>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</si>
  <si>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</si>
  <si>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</si>
  <si>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</si>
  <si>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</si>
  <si>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</si>
  <si>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</si>
  <si>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</si>
  <si>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</si>
  <si>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</si>
  <si>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</si>
  <si>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</si>
  <si>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</si>
  <si>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</si>
  <si>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</si>
  <si>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</si>
  <si>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</si>
  <si>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</si>
  <si>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</si>
  <si>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</si>
  <si>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</si>
  <si>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</si>
  <si>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</si>
  <si>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</si>
  <si>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</si>
  <si>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</si>
  <si>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</si>
  <si>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</si>
  <si>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</si>
  <si>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</si>
  <si>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</si>
  <si>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</si>
  <si>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</si>
  <si>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</si>
  <si>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</si>
  <si>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</si>
  <si>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</si>
  <si>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</si>
  <si>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</si>
  <si>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</si>
  <si>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</si>
  <si>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</si>
  <si>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</si>
  <si>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</si>
  <si>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</si>
  <si>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</si>
  <si>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</si>
  <si>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</si>
  <si>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</si>
  <si>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</si>
  <si>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</si>
  <si>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</si>
  <si>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</si>
  <si>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</si>
  <si>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</si>
  <si>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</si>
  <si>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</si>
  <si>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</si>
  <si>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</si>
  <si>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</si>
  <si>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</si>
  <si>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</si>
  <si>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</si>
  <si>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</si>
  <si>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</si>
  <si>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</si>
  <si>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</si>
  <si>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</si>
  <si>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</si>
  <si>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</si>
  <si>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</si>
  <si>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</si>
  <si>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</si>
  <si>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</si>
  <si>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</si>
  <si>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</si>
  <si>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</si>
  <si>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</si>
  <si>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</si>
  <si>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</si>
  <si>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</si>
  <si>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</si>
  <si>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</si>
  <si>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</si>
  <si>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</si>
  <si>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</si>
  <si>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</si>
  <si>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</si>
  <si>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</si>
  <si>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</si>
  <si>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</si>
  <si>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</si>
  <si>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</si>
  <si>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</si>
  <si>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</si>
  <si>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</si>
  <si>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</si>
  <si>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</si>
  <si>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</si>
  <si>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</si>
  <si>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</si>
  <si>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</si>
  <si>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</si>
  <si>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</si>
  <si>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</si>
  <si>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</si>
  <si>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</si>
  <si>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</si>
  <si>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</si>
  <si>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</si>
  <si>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</si>
  <si>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</si>
  <si>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</si>
  <si>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</si>
  <si>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</si>
  <si>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</si>
  <si>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</si>
  <si>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</si>
  <si>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</si>
  <si>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</si>
  <si>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</si>
  <si>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</si>
  <si>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</si>
  <si>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</si>
  <si>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</si>
  <si>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</si>
  <si>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</si>
  <si>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</si>
  <si>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</si>
  <si>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</si>
  <si>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</si>
  <si>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</si>
  <si>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</si>
  <si>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</si>
  <si>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</si>
  <si>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</si>
  <si>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</si>
  <si>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</si>
  <si>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</si>
  <si>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</si>
  <si>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</si>
  <si>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</si>
  <si>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</si>
  <si>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</si>
  <si>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</si>
  <si>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</si>
  <si>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</si>
  <si>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</si>
  <si>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</si>
  <si>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</si>
  <si>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</si>
  <si>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</si>
  <si>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</si>
  <si>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</si>
  <si>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</si>
  <si>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</si>
  <si>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</si>
  <si>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</si>
  <si>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</si>
  <si>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</si>
  <si>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</si>
  <si>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</si>
  <si>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</si>
  <si>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</si>
  <si>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</si>
  <si>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</si>
  <si>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</si>
  <si>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</si>
  <si>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</si>
  <si>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</si>
  <si>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</si>
  <si>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</si>
  <si>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</si>
  <si>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</si>
  <si>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</si>
  <si>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</si>
  <si>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</si>
  <si>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</si>
  <si>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</si>
  <si>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</si>
  <si>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</si>
  <si>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</si>
  <si>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</si>
  <si>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</si>
  <si>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</si>
  <si>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</si>
  <si>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</si>
  <si>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</si>
  <si>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</si>
  <si>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</si>
  <si>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</si>
  <si>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</si>
  <si>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</si>
  <si>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</si>
  <si>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</si>
  <si>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</si>
  <si>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</si>
  <si>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</si>
  <si>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</si>
  <si>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</si>
  <si>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</si>
  <si>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</si>
  <si>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</si>
  <si>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</si>
  <si>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</si>
  <si>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</si>
  <si>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</si>
  <si>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</si>
  <si>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</si>
  <si>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</si>
  <si>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</si>
  <si>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</si>
  <si>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</si>
  <si>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</si>
  <si>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</si>
  <si>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</si>
  <si>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</si>
  <si>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</si>
  <si>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</si>
  <si>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</si>
  <si>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</si>
  <si>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</si>
  <si>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</si>
  <si>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</si>
  <si>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</si>
  <si>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</si>
  <si>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</si>
  <si>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</si>
  <si>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</si>
  <si>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</si>
  <si>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</si>
  <si>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</si>
  <si>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</si>
  <si>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</si>
  <si>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</si>
  <si>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</si>
  <si>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</si>
  <si>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</si>
  <si>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</si>
  <si>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</si>
  <si>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</si>
  <si>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</si>
  <si>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</si>
  <si>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</si>
  <si>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</si>
  <si>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</si>
  <si>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</si>
  <si>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</si>
  <si>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</si>
  <si>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</si>
  <si>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</si>
  <si>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</si>
  <si>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</si>
  <si>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</si>
  <si>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</si>
  <si>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</si>
  <si>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</si>
  <si>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</si>
  <si>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</si>
  <si>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</si>
  <si>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</si>
  <si>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</si>
  <si>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</si>
  <si>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</si>
  <si>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</si>
  <si>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</si>
  <si>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</si>
  <si>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</si>
  <si>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</si>
  <si>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</si>
  <si>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</si>
  <si>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</si>
  <si>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</si>
  <si>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</si>
  <si>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</si>
  <si>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</si>
  <si>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</si>
  <si>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</si>
  <si>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</si>
  <si>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</si>
  <si>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</si>
  <si>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</si>
  <si>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</si>
  <si>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</si>
  <si>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</si>
  <si>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</si>
  <si>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</si>
  <si>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</si>
  <si>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</si>
  <si>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</si>
  <si>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</si>
  <si>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</si>
  <si>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</si>
  <si>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</si>
  <si>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</si>
  <si>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</si>
  <si>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</si>
  <si>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</si>
  <si>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</si>
  <si>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</si>
  <si>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</si>
  <si>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</si>
  <si>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</si>
  <si>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</si>
  <si>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</si>
  <si>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</si>
  <si>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</si>
  <si>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</si>
  <si>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</si>
  <si>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</si>
  <si>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</si>
  <si>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</si>
  <si>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</si>
  <si>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</si>
  <si>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</si>
  <si>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</si>
  <si>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</si>
  <si>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</si>
  <si>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</si>
  <si>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</si>
  <si>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</si>
  <si>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</si>
  <si>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</si>
  <si>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</si>
  <si>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</si>
  <si>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</si>
  <si>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</si>
  <si>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</si>
  <si>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</si>
  <si>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</si>
  <si>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</si>
  <si>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</si>
  <si>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</si>
  <si>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</si>
  <si>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</si>
  <si>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</si>
  <si>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</si>
  <si>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</si>
  <si>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</si>
  <si>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</si>
  <si>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</si>
  <si>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</si>
  <si>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</si>
  <si>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</si>
  <si>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</si>
  <si>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</si>
  <si>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</si>
  <si>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</si>
  <si>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</si>
  <si>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</si>
  <si>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</si>
  <si>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</si>
  <si>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</si>
  <si>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</si>
  <si>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</si>
  <si>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</si>
  <si>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</si>
  <si>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</si>
  <si>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</si>
  <si>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</si>
  <si>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</si>
  <si>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</si>
  <si>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</si>
  <si>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</si>
  <si>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</si>
  <si>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</si>
  <si>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</si>
  <si>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</si>
  <si>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</si>
  <si>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</si>
  <si>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</si>
  <si>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</si>
  <si>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</si>
  <si>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</si>
  <si>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</si>
  <si>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</si>
  <si>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</si>
  <si>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</si>
  <si>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</si>
  <si>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</si>
  <si>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</si>
  <si>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</si>
  <si>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</si>
  <si>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</si>
  <si>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</si>
  <si>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</si>
  <si>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</si>
  <si>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</si>
  <si>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</si>
  <si>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</si>
  <si>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</si>
  <si>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</si>
  <si>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</si>
  <si>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</si>
  <si>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</si>
  <si>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</si>
  <si>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</si>
  <si>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</si>
  <si>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</si>
  <si>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</si>
  <si>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</si>
  <si>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</si>
  <si>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</si>
  <si>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</si>
  <si>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</si>
  <si>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</si>
  <si>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</si>
  <si>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</si>
  <si>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</si>
  <si>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</si>
  <si>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</si>
  <si>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</si>
  <si>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</si>
  <si>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</si>
  <si>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</si>
  <si>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</si>
  <si>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</si>
  <si>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</si>
  <si>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</si>
  <si>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</si>
  <si>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</si>
  <si>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</si>
  <si>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</si>
  <si>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</si>
  <si>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</si>
  <si>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</si>
  <si>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</si>
  <si>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</si>
  <si>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</si>
  <si>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</si>
  <si>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</si>
  <si>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</si>
  <si>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</si>
  <si>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</si>
  <si>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</si>
  <si>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</si>
  <si>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</si>
  <si>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</si>
  <si>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</si>
  <si>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</si>
  <si>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</si>
  <si>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</si>
  <si>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</si>
  <si>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</si>
  <si>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</si>
  <si>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</si>
  <si>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</si>
  <si>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</si>
  <si>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</si>
  <si>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</si>
  <si>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</si>
  <si>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</si>
  <si>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</si>
  <si>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</si>
  <si>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</si>
  <si>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</si>
  <si>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</si>
  <si>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</si>
  <si>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</si>
  <si>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</si>
  <si>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</si>
  <si>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</si>
  <si>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</si>
  <si>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</si>
  <si>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</si>
  <si>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</si>
  <si>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</si>
  <si>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</si>
  <si>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</si>
  <si>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</si>
  <si>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</si>
  <si>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</si>
  <si>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</si>
  <si>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</si>
  <si>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</si>
  <si>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</si>
  <si>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</si>
  <si>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</si>
  <si>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</si>
  <si>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</si>
  <si>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</si>
  <si>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</si>
  <si>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</si>
  <si>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</si>
  <si>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</si>
  <si>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</si>
  <si>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</si>
  <si>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</si>
  <si>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</si>
  <si>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</si>
  <si>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</si>
  <si>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</si>
  <si>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</si>
  <si>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</si>
  <si>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</si>
  <si>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</si>
  <si>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</si>
  <si>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</si>
  <si>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</si>
  <si>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</si>
  <si>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</si>
  <si>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</si>
  <si>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</si>
  <si>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</si>
  <si>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</si>
  <si>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</si>
  <si>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</si>
  <si>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</si>
  <si>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</si>
  <si>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</si>
  <si>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</si>
  <si>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</si>
  <si>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</si>
  <si>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</si>
  <si>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</si>
  <si>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</si>
  <si>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</si>
  <si>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</si>
  <si>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</si>
  <si>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</si>
  <si>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</si>
  <si>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</si>
  <si>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</si>
  <si>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</si>
  <si>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</si>
  <si>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</si>
  <si>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</si>
  <si>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</si>
  <si>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</si>
  <si>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</si>
  <si>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</si>
  <si>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</si>
  <si>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</si>
  <si>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</si>
  <si>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</si>
  <si>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</si>
  <si>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</si>
  <si>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</si>
  <si>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</si>
  <si>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</si>
  <si>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</si>
  <si>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</si>
  <si>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</si>
  <si>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</si>
  <si>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</si>
  <si>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</si>
  <si>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</si>
  <si>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</si>
  <si>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</si>
  <si>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</si>
  <si>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</si>
  <si>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</si>
  <si>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</si>
  <si>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</si>
  <si>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</si>
  <si>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</si>
  <si>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</si>
  <si>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</si>
  <si>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</si>
  <si>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</si>
  <si>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</si>
  <si>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</si>
  <si>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</si>
  <si>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</si>
  <si>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</si>
  <si>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</si>
  <si>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</si>
  <si>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</si>
  <si>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</si>
  <si>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</si>
  <si>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</si>
  <si>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</si>
  <si>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</si>
  <si>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</si>
  <si>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</si>
  <si>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</si>
  <si>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</si>
  <si>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</si>
  <si>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</si>
  <si>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</si>
  <si>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</si>
  <si>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</si>
  <si>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</si>
  <si>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</si>
  <si>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</si>
  <si>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</si>
  <si>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</si>
  <si>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</si>
  <si>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</si>
  <si>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</si>
  <si>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</si>
  <si>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</si>
  <si>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</si>
  <si>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</si>
  <si>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</si>
  <si>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</si>
  <si>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</si>
  <si>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</si>
  <si>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</si>
  <si>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</si>
  <si>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</si>
  <si>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</si>
  <si>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</si>
  <si>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</si>
  <si>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</si>
  <si>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</si>
  <si>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</si>
  <si>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</si>
  <si>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</si>
  <si>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</si>
  <si>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</si>
  <si>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</si>
  <si>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</si>
  <si>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</si>
  <si>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</si>
  <si>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</si>
  <si>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</si>
  <si>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</si>
  <si>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</si>
  <si>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</si>
  <si>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</si>
  <si>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</si>
  <si>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</si>
  <si>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</si>
  <si>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</si>
  <si>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</si>
  <si>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</si>
  <si>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</si>
  <si>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</si>
  <si>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</si>
  <si>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</si>
  <si>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</si>
  <si>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</si>
  <si>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</si>
  <si>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</si>
  <si>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</si>
  <si>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</si>
  <si>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</si>
  <si>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</si>
  <si>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</si>
  <si>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</si>
  <si>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</si>
  <si>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</si>
  <si>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</si>
  <si>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</si>
  <si>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</si>
  <si>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</si>
  <si>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</si>
  <si>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</si>
  <si>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</si>
  <si>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</si>
  <si>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</si>
  <si>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</si>
  <si>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</si>
  <si>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</si>
  <si>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</si>
  <si>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</si>
  <si>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</si>
  <si>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</si>
  <si>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</si>
  <si>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</si>
  <si>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</si>
  <si>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</si>
  <si>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</si>
  <si>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</si>
  <si>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</si>
  <si>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</si>
  <si>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</si>
  <si>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</si>
  <si>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</si>
  <si>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</si>
  <si>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</si>
  <si>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</si>
  <si>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</si>
  <si>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</si>
  <si>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</si>
  <si>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</si>
  <si>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</si>
  <si>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</si>
  <si>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</si>
  <si>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</si>
  <si>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</si>
  <si>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</si>
  <si>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</si>
  <si>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</si>
  <si>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</si>
  <si>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</si>
  <si>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</si>
  <si>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</si>
  <si>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</si>
  <si>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</si>
  <si>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</si>
  <si>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</si>
  <si>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</si>
  <si>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</si>
  <si>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</si>
  <si>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</si>
  <si>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</si>
  <si>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</si>
  <si>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</si>
  <si>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</si>
  <si>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</si>
  <si>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</si>
  <si>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</si>
  <si>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</si>
  <si>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</si>
  <si>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</si>
  <si>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</si>
  <si>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</si>
  <si>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</si>
  <si>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</si>
  <si>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</si>
  <si>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</si>
  <si>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</si>
  <si>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</si>
  <si>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</si>
  <si>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</si>
  <si>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</si>
  <si>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</si>
  <si>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</si>
  <si>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</si>
  <si>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</si>
  <si>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</si>
  <si>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</si>
  <si>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</si>
  <si>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</si>
  <si>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</si>
  <si>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</si>
  <si>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</si>
  <si>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</si>
  <si>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</si>
  <si>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</si>
  <si>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</si>
  <si>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</si>
  <si>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</si>
  <si>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</si>
  <si>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</si>
  <si>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</si>
  <si>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</si>
  <si>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</si>
  <si>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</si>
  <si>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</si>
  <si>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</si>
  <si>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</si>
  <si>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</si>
  <si>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</si>
  <si>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</si>
  <si>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</si>
  <si>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</si>
  <si>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</si>
  <si>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</si>
  <si>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</si>
  <si>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</si>
  <si>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</si>
  <si>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</si>
  <si>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</si>
  <si>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</si>
  <si>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</si>
  <si>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</si>
  <si>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</si>
  <si>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</si>
  <si>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</si>
  <si>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</si>
  <si>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</si>
  <si>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</si>
  <si>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</si>
  <si>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</si>
  <si>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</si>
  <si>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</si>
  <si>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</si>
  <si>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</si>
  <si>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</si>
  <si>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</si>
  <si>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</si>
  <si>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</si>
  <si>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</si>
  <si>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</si>
  <si>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</si>
  <si>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</si>
  <si>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</si>
  <si>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</si>
  <si>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</si>
  <si>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</si>
  <si>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</si>
  <si>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</si>
  <si>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</si>
  <si>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</si>
  <si>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</si>
  <si>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</si>
  <si>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</si>
  <si>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</si>
  <si>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</si>
  <si>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</si>
  <si>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</si>
  <si>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</si>
  <si>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</si>
  <si>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</si>
  <si>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</si>
  <si>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</si>
  <si>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</si>
  <si>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</si>
  <si>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</si>
  <si>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</si>
  <si>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</si>
  <si>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</si>
  <si>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</si>
  <si>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</si>
  <si>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</si>
  <si>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</si>
  <si>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</si>
  <si>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</si>
  <si>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</si>
  <si>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</si>
  <si>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</si>
  <si>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</si>
  <si>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</si>
  <si>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</si>
  <si>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</si>
  <si>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</si>
  <si>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</si>
  <si>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</si>
  <si>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</si>
  <si>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</si>
  <si>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</si>
  <si>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</si>
  <si>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</si>
  <si>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</si>
  <si>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</si>
  <si>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</si>
  <si>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</si>
  <si>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</si>
  <si>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</si>
  <si>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</si>
  <si>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</si>
  <si>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</si>
  <si>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</si>
  <si>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</si>
  <si>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</si>
  <si>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</si>
  <si>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</si>
  <si>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</si>
  <si>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</si>
  <si>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</si>
  <si>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</si>
  <si>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</si>
  <si>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</si>
  <si>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</si>
  <si>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</si>
  <si>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</si>
  <si>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</si>
  <si>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</si>
  <si>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</si>
  <si>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</si>
  <si>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</si>
  <si>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</si>
  <si>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</si>
  <si>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</si>
  <si>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</si>
  <si>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</si>
  <si>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</si>
  <si>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</si>
  <si>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</si>
  <si>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</si>
  <si>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</si>
  <si>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</si>
  <si>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</si>
  <si>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</si>
  <si>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</si>
  <si>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</si>
  <si>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</si>
  <si>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</si>
  <si>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</si>
  <si>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</si>
  <si>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</si>
  <si>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</si>
  <si>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</si>
  <si>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</si>
  <si>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</si>
  <si>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</si>
  <si>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</si>
  <si>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</si>
  <si>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</si>
  <si>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</si>
  <si>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</si>
  <si>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</si>
  <si>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</si>
  <si>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</si>
  <si>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</si>
  <si>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</si>
  <si>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</si>
  <si>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</si>
  <si>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</si>
  <si>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</si>
  <si>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</si>
  <si>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</si>
  <si>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</si>
  <si>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</si>
  <si>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</si>
  <si>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</si>
  <si>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</si>
  <si>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</si>
  <si>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</si>
  <si>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</si>
  <si>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</si>
  <si>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</si>
  <si>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</si>
  <si>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</si>
  <si>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</si>
  <si>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</si>
  <si>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</si>
  <si>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</si>
  <si>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</si>
  <si>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</si>
  <si>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</si>
  <si>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</si>
  <si>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</si>
  <si>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</si>
  <si>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</si>
  <si>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</si>
  <si>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</si>
  <si>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</si>
  <si>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</si>
  <si>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</si>
  <si>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</si>
  <si>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</si>
  <si>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</si>
  <si>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</si>
  <si>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</si>
  <si>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</si>
  <si>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</si>
  <si>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</si>
  <si>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</si>
  <si>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</si>
  <si>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</si>
  <si>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</si>
  <si>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</si>
  <si>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</si>
  <si>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</si>
  <si>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</si>
  <si>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</si>
  <si>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</si>
  <si>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</si>
  <si>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</si>
  <si>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</si>
  <si>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</si>
  <si>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</si>
  <si>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</si>
  <si>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</si>
  <si>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</si>
  <si>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</si>
  <si>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</si>
  <si>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</si>
  <si>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</si>
  <si>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</si>
  <si>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</si>
  <si>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</si>
  <si>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</si>
  <si>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</si>
  <si>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</si>
  <si>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</si>
  <si>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</si>
  <si>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</si>
  <si>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</si>
  <si>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</si>
  <si>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</si>
  <si>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</si>
  <si>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</si>
  <si>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</si>
  <si>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</si>
  <si>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</si>
  <si>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</si>
  <si>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</si>
  <si>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</si>
  <si>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</si>
  <si>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</si>
  <si>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</si>
  <si>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</si>
  <si>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</si>
  <si>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</si>
  <si>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</si>
  <si>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</si>
  <si>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</si>
  <si>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</si>
  <si>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</si>
  <si>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</si>
  <si>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</si>
  <si>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</si>
  <si>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</si>
  <si>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</si>
  <si>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</si>
  <si>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</si>
  <si>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</si>
  <si>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</si>
  <si>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</si>
  <si>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</si>
  <si>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</si>
  <si>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</si>
  <si>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</si>
  <si>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</si>
  <si>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</si>
  <si>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</si>
  <si>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</si>
  <si>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</si>
  <si>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</si>
  <si>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</si>
  <si>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</si>
  <si>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</si>
  <si>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</si>
  <si>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</si>
  <si>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</si>
  <si>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</si>
  <si>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</si>
  <si>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</si>
  <si>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</si>
  <si>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</si>
  <si>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</si>
  <si>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</si>
  <si>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</si>
  <si>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</si>
  <si>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</si>
  <si>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</si>
  <si>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</si>
  <si>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</si>
  <si>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</si>
  <si>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</si>
  <si>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</si>
  <si>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</si>
  <si>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</si>
  <si>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</si>
  <si>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</si>
  <si>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</si>
  <si>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</si>
  <si>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</si>
  <si>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</si>
  <si>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</si>
  <si>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</si>
  <si>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</si>
  <si>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</si>
  <si>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</si>
  <si>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</si>
  <si>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</si>
  <si>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</si>
  <si>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</si>
  <si>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</si>
  <si>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</si>
  <si>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</si>
  <si>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</si>
  <si>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</si>
  <si>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</si>
  <si>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</si>
  <si>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</si>
  <si>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</si>
  <si>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</si>
  <si>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</si>
  <si>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</si>
  <si>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</si>
  <si>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</si>
  <si>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</si>
  <si>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</si>
  <si>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</si>
  <si>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</si>
  <si>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</si>
  <si>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</si>
  <si>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</si>
  <si>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</si>
  <si>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</si>
  <si>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</si>
  <si>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</si>
  <si>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</si>
  <si>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</si>
  <si>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</si>
  <si>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</si>
  <si>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</si>
  <si>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</si>
  <si>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</si>
  <si>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</si>
  <si>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</si>
  <si>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</si>
  <si>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</si>
  <si>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</si>
  <si>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</si>
  <si>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</si>
  <si>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</si>
  <si>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</si>
  <si>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</si>
  <si>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</si>
  <si>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</si>
  <si>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</si>
  <si>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</si>
  <si>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</si>
  <si>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</si>
  <si>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</si>
  <si>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</si>
  <si>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</si>
  <si>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</si>
  <si>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</si>
  <si>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</si>
  <si>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</si>
  <si>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</si>
  <si>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</si>
  <si>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</si>
  <si>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</si>
  <si>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</si>
  <si>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</si>
  <si>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</si>
  <si>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</si>
  <si>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</si>
  <si>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</si>
  <si>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</si>
  <si>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</si>
  <si>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</si>
  <si>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</si>
  <si>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</si>
  <si>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</si>
  <si>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</si>
  <si>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</si>
  <si>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</si>
  <si>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</si>
  <si>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</si>
  <si>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</si>
  <si>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</si>
  <si>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</si>
  <si>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</si>
  <si>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</si>
  <si>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</si>
  <si>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</si>
  <si>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</si>
  <si>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</si>
  <si>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</si>
  <si>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</si>
  <si>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</si>
  <si>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</si>
  <si>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</si>
  <si>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</si>
  <si>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</si>
  <si>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</si>
  <si>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</si>
  <si>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</si>
  <si>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</si>
  <si>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</si>
  <si>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</si>
  <si>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</si>
  <si>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</si>
  <si>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</si>
  <si>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</si>
  <si>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</si>
  <si>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</si>
  <si>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</si>
  <si>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</si>
  <si>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</si>
  <si>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</si>
  <si>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</si>
  <si>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</si>
  <si>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</si>
  <si>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</si>
  <si>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</si>
  <si>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</si>
  <si>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</si>
  <si>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</si>
  <si>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</si>
  <si>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</si>
  <si>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</si>
  <si>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</si>
  <si>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</si>
  <si>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</si>
  <si>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</si>
  <si>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</si>
  <si>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</si>
  <si>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</si>
  <si>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</si>
  <si>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</si>
  <si>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</si>
  <si>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</si>
  <si>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</si>
  <si>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</si>
  <si>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</si>
  <si>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</si>
  <si>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</si>
  <si>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</si>
  <si>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</si>
  <si>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</si>
  <si>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</si>
  <si>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</si>
  <si>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</si>
  <si>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</si>
  <si>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</si>
  <si>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</si>
  <si>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</si>
  <si>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</si>
  <si>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</si>
  <si>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</si>
  <si>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</si>
  <si>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</si>
  <si>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</si>
  <si>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</si>
  <si>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</si>
  <si>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</si>
  <si>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</si>
  <si>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</si>
  <si>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</si>
  <si>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</si>
  <si>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</si>
  <si>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</si>
  <si>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</si>
  <si>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</si>
  <si>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</si>
  <si>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</si>
  <si>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</si>
  <si>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</si>
  <si>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</si>
  <si>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</si>
  <si>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</si>
  <si>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</si>
  <si>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</si>
  <si>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</si>
  <si>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</si>
  <si>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</si>
  <si>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</si>
  <si>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</si>
  <si>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</si>
  <si>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</si>
  <si>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</si>
  <si>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</si>
  <si>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</si>
  <si>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</si>
  <si>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</si>
  <si>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</si>
  <si>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</si>
  <si>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</si>
  <si>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</si>
  <si>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</si>
  <si>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</si>
  <si>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</si>
  <si>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</si>
  <si>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</si>
  <si>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</si>
  <si>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</si>
  <si>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</si>
  <si>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</si>
  <si>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</si>
  <si>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</si>
  <si>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</si>
  <si>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</si>
  <si>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</si>
  <si>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</si>
  <si>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</si>
  <si>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</si>
  <si>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</si>
  <si>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</si>
  <si>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</si>
  <si>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</si>
  <si>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</si>
  <si>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</si>
  <si>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</si>
  <si>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</si>
  <si>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</si>
  <si>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</si>
  <si>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</si>
  <si>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</si>
  <si>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</si>
  <si>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</si>
  <si>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</si>
  <si>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</si>
  <si>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</si>
  <si>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</si>
  <si>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</si>
  <si>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</si>
  <si>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</si>
  <si>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</si>
  <si>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</si>
  <si>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</si>
  <si>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</si>
  <si>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</si>
  <si>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</si>
  <si>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</si>
  <si>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</si>
  <si>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</si>
  <si>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</si>
  <si>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</si>
  <si>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</si>
  <si>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</si>
  <si>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</si>
  <si>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</si>
  <si>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</si>
  <si>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</si>
  <si>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</si>
  <si>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</si>
  <si>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</si>
  <si>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</si>
  <si>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</si>
  <si>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</si>
  <si>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</si>
  <si>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</si>
  <si>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</si>
  <si>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</si>
  <si>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</si>
  <si>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</si>
  <si>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</si>
  <si>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</si>
  <si>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</si>
  <si>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</si>
  <si>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</si>
  <si>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</si>
  <si>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</si>
  <si>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</si>
  <si>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</si>
  <si>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</si>
  <si>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</si>
  <si>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</si>
  <si>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</si>
  <si>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</si>
  <si>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</si>
  <si>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</si>
  <si>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</si>
  <si>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</si>
  <si>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</si>
  <si>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</si>
  <si>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</si>
  <si>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</si>
  <si>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</si>
  <si>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</si>
  <si>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</si>
  <si>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</si>
  <si>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</si>
  <si>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</si>
  <si>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</si>
  <si>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</si>
  <si>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</si>
  <si>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</si>
  <si>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</si>
  <si>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</si>
  <si>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</si>
  <si>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</si>
  <si>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</si>
  <si>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</si>
  <si>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</si>
  <si>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</si>
  <si>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</si>
  <si>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</si>
  <si>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</si>
  <si>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</si>
  <si>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</si>
  <si>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</si>
  <si>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</si>
  <si>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</si>
  <si>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</si>
  <si>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</si>
  <si>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</si>
  <si>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</si>
  <si>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</si>
  <si>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</si>
  <si>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</si>
  <si>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</si>
  <si>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</si>
  <si>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</si>
  <si>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</si>
  <si>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</si>
  <si>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</si>
  <si>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</si>
  <si>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</si>
  <si>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</si>
  <si>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</si>
  <si>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</si>
  <si>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</si>
  <si>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</si>
  <si>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</si>
  <si>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</si>
  <si>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</si>
  <si>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</si>
  <si>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</si>
  <si>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</si>
  <si>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</si>
  <si>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</si>
  <si>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</si>
  <si>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</si>
  <si>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</si>
  <si>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</si>
  <si>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</si>
  <si>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</si>
  <si>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</si>
  <si>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</si>
  <si>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</si>
  <si>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</si>
  <si>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</si>
  <si>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</si>
  <si>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</si>
  <si>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</si>
  <si>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</si>
  <si>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</si>
  <si>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</si>
  <si>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</si>
  <si>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</si>
  <si>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</si>
  <si>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</si>
  <si>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</si>
  <si>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</si>
  <si>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</si>
  <si>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</si>
  <si>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</si>
  <si>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</si>
  <si>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</si>
  <si>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</si>
  <si>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</si>
  <si>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</si>
  <si>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</si>
  <si>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</si>
  <si>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</si>
  <si>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</si>
  <si>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</si>
  <si>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</si>
  <si>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</si>
  <si>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</si>
  <si>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</si>
  <si>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</si>
  <si>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</si>
  <si>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</si>
  <si>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</si>
  <si>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</si>
  <si>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</si>
  <si>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</si>
  <si>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</si>
  <si>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</si>
  <si>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</si>
  <si>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</si>
  <si>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</si>
  <si>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</si>
  <si>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</si>
  <si>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</si>
  <si>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</si>
  <si>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</si>
  <si>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</si>
  <si>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</si>
  <si>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</si>
  <si>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</si>
  <si>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</si>
  <si>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</si>
  <si>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</si>
  <si>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</si>
  <si>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</si>
  <si>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</si>
  <si>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</si>
  <si>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</si>
  <si>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</si>
  <si>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</si>
  <si>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</si>
  <si>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</si>
  <si>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</si>
  <si>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</si>
  <si>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</si>
  <si>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</si>
  <si>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</si>
  <si>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</si>
  <si>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</si>
  <si>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</si>
  <si>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</si>
  <si>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</si>
  <si>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</si>
  <si>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</si>
  <si>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</si>
  <si>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</si>
  <si>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</si>
  <si>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</si>
  <si>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</si>
  <si>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</si>
  <si>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</si>
  <si>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</si>
  <si>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</si>
  <si>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</si>
  <si>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</si>
  <si>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</si>
  <si>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</si>
  <si>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</si>
  <si>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</si>
  <si>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</si>
  <si>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</si>
  <si>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</si>
  <si>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</si>
  <si>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</si>
  <si>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</si>
  <si>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</si>
  <si>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</si>
  <si>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</si>
  <si>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</si>
  <si>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</si>
  <si>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</si>
  <si>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</si>
  <si>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</si>
  <si>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</si>
  <si>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</si>
  <si>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</si>
  <si>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</si>
  <si>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</si>
  <si>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</si>
  <si>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</si>
  <si>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</si>
  <si>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</si>
  <si>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</si>
  <si>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</si>
  <si>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</si>
  <si>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</si>
  <si>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</si>
  <si>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</si>
  <si>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</si>
  <si>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</si>
  <si>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</si>
  <si>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</si>
  <si>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</si>
  <si>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</si>
  <si>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</si>
  <si>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</si>
  <si>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</si>
  <si>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</si>
  <si>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</si>
  <si>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</si>
  <si>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</si>
  <si>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</si>
  <si>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</si>
  <si>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</si>
  <si>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</si>
  <si>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</si>
  <si>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</si>
  <si>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</si>
  <si>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</si>
  <si>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</si>
  <si>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</si>
  <si>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</si>
  <si>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</si>
  <si>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</si>
  <si>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</si>
  <si>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</si>
  <si>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</si>
  <si>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</si>
  <si>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</si>
  <si>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</si>
  <si>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</si>
  <si>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</si>
  <si>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</si>
  <si>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</si>
  <si>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</si>
  <si>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</si>
  <si>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</si>
  <si>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</si>
  <si>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</si>
  <si>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</si>
  <si>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</si>
  <si>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</si>
  <si>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</si>
  <si>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</si>
  <si>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</si>
  <si>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</si>
  <si>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</si>
  <si>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</si>
  <si>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</si>
  <si>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</si>
  <si>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</si>
  <si>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</si>
  <si>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</si>
  <si>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</si>
  <si>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</si>
  <si>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</si>
  <si>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</si>
  <si>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</si>
  <si>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</si>
  <si>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</si>
  <si>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</si>
  <si>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</si>
  <si>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</si>
  <si>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</si>
  <si>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</si>
  <si>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</si>
  <si>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</si>
  <si>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</si>
  <si>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</si>
  <si>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</si>
  <si>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</si>
  <si>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</si>
  <si>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</si>
  <si>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</si>
  <si>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</si>
  <si>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</si>
  <si>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</si>
  <si>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</si>
  <si>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</si>
  <si>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</si>
  <si>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</si>
  <si>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</si>
  <si>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</si>
  <si>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</si>
  <si>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</si>
  <si>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</si>
  <si>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</si>
  <si>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</si>
  <si>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</si>
  <si>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</si>
  <si>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</si>
  <si>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</si>
  <si>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</si>
  <si>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</si>
  <si>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</si>
  <si>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</si>
  <si>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</si>
  <si>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</si>
  <si>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</si>
  <si>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</si>
  <si>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</si>
  <si>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</si>
  <si>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</si>
  <si>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</si>
  <si>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</si>
  <si>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</si>
  <si>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</si>
  <si>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</si>
  <si>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</si>
  <si>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</si>
  <si>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</si>
  <si>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</si>
  <si>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</si>
  <si>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</si>
  <si>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</si>
  <si>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</si>
  <si>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</si>
  <si>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</si>
  <si>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</si>
  <si>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</si>
  <si>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</si>
  <si>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</si>
  <si>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</si>
  <si>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</si>
  <si>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</si>
  <si>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</si>
  <si>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</si>
  <si>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</si>
  <si>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</si>
  <si>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</si>
  <si>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</si>
  <si>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</si>
  <si>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</si>
  <si>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</si>
  <si>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</si>
  <si>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</si>
  <si>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</si>
  <si>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</si>
  <si>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</si>
  <si>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</si>
  <si>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</si>
  <si>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</si>
  <si>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</si>
  <si>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</si>
  <si>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</si>
  <si>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</si>
  <si>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</si>
  <si>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</si>
  <si>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</si>
  <si>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</si>
  <si>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</si>
  <si>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</si>
  <si>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</si>
  <si>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</si>
  <si>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</si>
  <si>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</si>
  <si>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</si>
  <si>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</si>
  <si>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</si>
  <si>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</si>
  <si>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</si>
  <si>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</si>
  <si>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</si>
  <si>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</si>
  <si>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</si>
  <si>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</si>
  <si>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</si>
  <si>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</si>
  <si>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</si>
  <si>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</si>
  <si>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</si>
  <si>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</si>
  <si>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</si>
  <si>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</si>
  <si>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</si>
  <si>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</si>
  <si>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</si>
  <si>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</si>
  <si>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</si>
  <si>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</si>
  <si>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</si>
  <si>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</si>
  <si>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</si>
  <si>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</si>
  <si>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</si>
  <si>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</si>
  <si>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</si>
  <si>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</si>
  <si>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</si>
  <si>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</si>
  <si>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</si>
  <si>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</si>
  <si>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</si>
  <si>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</si>
  <si>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</si>
  <si>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</si>
  <si>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</si>
  <si>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</si>
  <si>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</si>
  <si>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</si>
  <si>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</si>
  <si>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</si>
  <si>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</si>
  <si>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</si>
  <si>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</si>
  <si>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</si>
  <si>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</si>
  <si>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</si>
  <si>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</si>
  <si>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</si>
  <si>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</si>
  <si>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</si>
  <si>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</si>
  <si>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</si>
  <si>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</si>
  <si>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</si>
  <si>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</si>
  <si>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</si>
  <si>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</si>
  <si>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</si>
  <si>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</si>
  <si>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</si>
  <si>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</si>
  <si>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</si>
  <si>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</si>
  <si>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</si>
  <si>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</si>
  <si>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</si>
  <si>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</si>
  <si>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</si>
  <si>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</si>
  <si>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</si>
  <si>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</si>
  <si>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</si>
  <si>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</si>
  <si>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</si>
  <si>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</si>
  <si>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</si>
  <si>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</si>
  <si>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</si>
  <si>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</si>
  <si>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</si>
  <si>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</si>
  <si>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</si>
  <si>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</si>
  <si>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</si>
  <si>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</si>
  <si>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</si>
  <si>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</si>
  <si>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</si>
  <si>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</si>
  <si>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</si>
  <si>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</si>
  <si>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</si>
  <si>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</si>
  <si>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</si>
  <si>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</si>
  <si>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</si>
  <si>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</si>
  <si>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</si>
  <si>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</si>
  <si>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</si>
  <si>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</si>
  <si>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</si>
  <si>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</si>
  <si>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</si>
  <si>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</si>
  <si>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</si>
  <si>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</si>
  <si>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</si>
  <si>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</si>
  <si>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</si>
  <si>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</si>
  <si>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</si>
  <si>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</si>
  <si>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</si>
  <si>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</si>
  <si>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</si>
  <si>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</si>
  <si>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</si>
  <si>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</si>
  <si>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</si>
  <si>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</si>
  <si>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</si>
  <si>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</si>
  <si>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</si>
  <si>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</si>
  <si>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</si>
  <si>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</si>
  <si>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</si>
  <si>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</si>
  <si>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</si>
  <si>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</si>
  <si>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</si>
  <si>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</si>
  <si>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</si>
  <si>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</si>
  <si>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</si>
  <si>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</si>
  <si>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</si>
  <si>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</si>
  <si>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</si>
  <si>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</si>
  <si>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</si>
  <si>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</si>
  <si>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</si>
  <si>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</si>
  <si>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</si>
  <si>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</si>
  <si>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</si>
  <si>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</si>
  <si>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</si>
  <si>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</si>
  <si>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</si>
  <si>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</si>
  <si>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</si>
  <si>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</si>
  <si>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</si>
  <si>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</si>
  <si>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</si>
  <si>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</si>
  <si>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</si>
  <si>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</si>
  <si>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</si>
  <si>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</si>
  <si>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</si>
  <si>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</si>
  <si>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</si>
  <si>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</si>
  <si>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</si>
  <si>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</si>
  <si>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</si>
  <si>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</si>
  <si>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</si>
  <si>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</si>
  <si>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</si>
  <si>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</si>
  <si>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</si>
  <si>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</si>
  <si>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</si>
  <si>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</si>
  <si>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</si>
  <si>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</si>
  <si>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</si>
  <si>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</si>
  <si>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</si>
  <si>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</si>
  <si>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</si>
  <si>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</si>
  <si>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</si>
  <si>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</si>
  <si>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</si>
  <si>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</si>
  <si>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</si>
  <si>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</si>
  <si>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</si>
  <si>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</si>
  <si>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</si>
  <si>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</si>
  <si>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</si>
  <si>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</si>
  <si>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</si>
  <si>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</si>
  <si>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</si>
  <si>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</si>
  <si>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</si>
  <si>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</si>
  <si>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</si>
  <si>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</si>
  <si>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</si>
  <si>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</si>
  <si>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</si>
  <si>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</si>
  <si>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</si>
  <si>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</si>
  <si>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</si>
  <si>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</si>
  <si>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</si>
  <si>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</si>
  <si>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</si>
  <si>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</si>
  <si>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</si>
  <si>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</si>
  <si>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</si>
  <si>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</si>
  <si>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</si>
  <si>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</si>
  <si>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</si>
  <si>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</si>
  <si>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</si>
  <si>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</si>
  <si>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</si>
  <si>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</si>
  <si>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</si>
  <si>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</si>
  <si>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</si>
  <si>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</si>
  <si>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</si>
  <si>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</si>
  <si>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</si>
  <si>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</si>
  <si>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</si>
  <si>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</si>
  <si>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</si>
  <si>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</si>
  <si>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</si>
  <si>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</si>
  <si>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</si>
  <si>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</si>
  <si>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</si>
  <si>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</si>
  <si>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</si>
  <si>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</si>
  <si>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</si>
  <si>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</si>
  <si>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</si>
  <si>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</si>
  <si>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</si>
  <si>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</si>
  <si>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</si>
  <si>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</si>
  <si>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</si>
  <si>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</si>
  <si>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</si>
  <si>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</si>
  <si>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</si>
  <si>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</si>
  <si>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</si>
  <si>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</si>
  <si>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</si>
  <si>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</si>
  <si>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</si>
  <si>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</si>
  <si>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</si>
  <si>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</si>
  <si>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</si>
  <si>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</si>
  <si>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</si>
  <si>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</si>
  <si>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</si>
  <si>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</si>
  <si>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</si>
  <si>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</si>
  <si>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</si>
  <si>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</si>
  <si>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</si>
  <si>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</si>
  <si>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</si>
  <si>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</si>
  <si>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</si>
  <si>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</si>
  <si>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</si>
  <si>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</si>
  <si>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</si>
  <si>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</si>
  <si>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</si>
  <si>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</si>
  <si>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</si>
  <si>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</si>
  <si>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</si>
  <si>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</si>
  <si>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</si>
  <si>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</si>
  <si>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</si>
  <si>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</si>
  <si>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</si>
  <si>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</si>
  <si>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</si>
  <si>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</si>
  <si>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</si>
  <si>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</si>
  <si>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</si>
  <si>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</si>
  <si>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</si>
  <si>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</si>
  <si>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</si>
  <si>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</si>
  <si>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</si>
  <si>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</si>
  <si>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</si>
  <si>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</si>
  <si>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</si>
  <si>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</si>
  <si>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</si>
  <si>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</si>
  <si>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</si>
  <si>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</si>
  <si>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</si>
  <si>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</si>
  <si>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</si>
  <si>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</si>
  <si>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</si>
  <si>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</si>
  <si>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</si>
  <si>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</si>
  <si>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</si>
  <si>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</si>
  <si>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</si>
  <si>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</si>
  <si>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</si>
  <si>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</si>
  <si>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</si>
  <si>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</si>
  <si>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</si>
  <si>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</si>
  <si>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</si>
  <si>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</si>
  <si>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</si>
  <si>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</si>
  <si>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</si>
  <si>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</si>
  <si>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</si>
  <si>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</si>
  <si>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</si>
  <si>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</si>
  <si>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</si>
  <si>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</si>
  <si>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</si>
  <si>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</si>
  <si>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</si>
  <si>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</si>
  <si>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</si>
  <si>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</si>
  <si>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</si>
  <si>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</si>
  <si>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</si>
  <si>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</si>
  <si>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</si>
  <si>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</si>
  <si>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</si>
  <si>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</si>
  <si>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</si>
  <si>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</si>
  <si>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</si>
  <si>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</si>
  <si>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</si>
  <si>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</si>
  <si>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</si>
  <si>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</si>
  <si>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</si>
  <si>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</si>
  <si>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</si>
  <si>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</si>
  <si>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</si>
  <si>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</si>
  <si>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</si>
  <si>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</si>
  <si>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</si>
  <si>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</si>
  <si>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</si>
  <si>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</si>
  <si>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</si>
  <si>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</si>
  <si>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</si>
  <si>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</si>
  <si>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</si>
  <si>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</si>
  <si>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</si>
  <si>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</si>
  <si>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</si>
  <si>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</si>
  <si>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</si>
  <si>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</si>
  <si>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</si>
  <si>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</si>
  <si>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</si>
  <si>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</si>
  <si>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</si>
  <si>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</si>
  <si>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</si>
  <si>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</si>
  <si>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</si>
  <si>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</si>
  <si>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</si>
  <si>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</si>
  <si>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</si>
  <si>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</si>
  <si>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</si>
  <si>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</si>
  <si>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</si>
  <si>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</si>
  <si>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</si>
  <si>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</si>
  <si>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</si>
  <si>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</si>
  <si>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</si>
  <si>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</si>
  <si>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</si>
  <si>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</si>
  <si>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</si>
  <si>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</si>
  <si>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</si>
  <si>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</si>
  <si>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</si>
  <si>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</si>
  <si>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</si>
  <si>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</si>
  <si>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</si>
  <si>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</si>
  <si>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</si>
  <si>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</si>
  <si>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</si>
  <si>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</si>
  <si>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</si>
  <si>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</si>
  <si>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</si>
  <si>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</si>
  <si>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</si>
  <si>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</si>
  <si>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</si>
  <si>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</si>
  <si>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</si>
  <si>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</si>
  <si>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</si>
  <si>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</si>
  <si>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</si>
  <si>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</si>
  <si>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</si>
  <si>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</si>
  <si>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</si>
  <si>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</si>
  <si>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</si>
  <si>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</si>
  <si>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</si>
  <si>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</si>
  <si>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</si>
  <si>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</si>
  <si>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</si>
  <si>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</si>
  <si>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</si>
  <si>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</si>
  <si>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</si>
  <si>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</si>
  <si>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</si>
  <si>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</si>
  <si>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</si>
  <si>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</si>
  <si>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</si>
  <si>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</si>
  <si>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</si>
  <si>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</si>
  <si>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</si>
  <si>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</si>
  <si>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</si>
  <si>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</si>
  <si>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</si>
  <si>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</si>
  <si>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</si>
  <si>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</si>
  <si>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</si>
  <si>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</si>
  <si>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</si>
  <si>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</si>
  <si>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</si>
  <si>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</si>
  <si>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</si>
  <si>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</si>
  <si>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</si>
  <si>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</si>
  <si>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</si>
  <si>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</si>
  <si>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</si>
  <si>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</si>
  <si>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</si>
  <si>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</si>
  <si>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</si>
  <si>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</si>
  <si>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</si>
  <si>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</si>
  <si>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</si>
  <si>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</si>
  <si>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</si>
  <si>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</si>
  <si>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</si>
  <si>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</si>
  <si>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</si>
  <si>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</si>
  <si>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</si>
  <si>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</si>
  <si>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</si>
  <si>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</si>
  <si>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</si>
  <si>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</si>
  <si>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</si>
  <si>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</si>
  <si>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</si>
  <si>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</si>
  <si>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</si>
  <si>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</si>
  <si>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</si>
  <si>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</si>
  <si>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</si>
  <si>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</si>
  <si>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</si>
  <si>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</si>
  <si>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</si>
  <si>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</si>
  <si>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</si>
  <si>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</si>
  <si>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</si>
  <si>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</si>
  <si>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</si>
  <si>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</si>
  <si>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</si>
  <si>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</si>
  <si>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</si>
  <si>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</si>
  <si>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</si>
  <si>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</si>
  <si>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</si>
  <si>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</si>
  <si>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</si>
  <si>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</si>
  <si>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</si>
  <si>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</si>
  <si>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</si>
  <si>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</si>
  <si>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</si>
  <si>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</si>
  <si>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</si>
  <si>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</si>
  <si>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</si>
  <si>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</si>
  <si>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</si>
  <si>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</si>
  <si>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</si>
  <si>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</si>
  <si>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</si>
  <si>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</si>
  <si>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</si>
  <si>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</si>
  <si>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</si>
  <si>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</si>
  <si>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</si>
  <si>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</si>
  <si>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</si>
  <si>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</si>
  <si>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</si>
  <si>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</si>
  <si>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</si>
  <si>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</si>
  <si>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</si>
  <si>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</si>
  <si>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</si>
  <si>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</si>
  <si>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</si>
  <si>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</si>
  <si>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</si>
  <si>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</si>
  <si>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</si>
  <si>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</si>
  <si>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</si>
  <si>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</si>
  <si>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</si>
  <si>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</si>
  <si>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</si>
  <si>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</si>
  <si>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</si>
  <si>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</si>
  <si>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</si>
  <si>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</si>
  <si>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</si>
  <si>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</si>
  <si>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</si>
  <si>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</si>
  <si>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</si>
  <si>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</si>
  <si>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</si>
  <si>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</si>
  <si>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</si>
  <si>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</si>
  <si>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</si>
  <si>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</si>
  <si>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</si>
  <si>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</si>
  <si>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</si>
  <si>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</si>
  <si>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</si>
  <si>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</si>
  <si>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</si>
  <si>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</si>
  <si>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</si>
  <si>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</si>
  <si>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</si>
  <si>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</si>
  <si>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</si>
  <si>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</si>
  <si>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</si>
  <si>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</si>
  <si>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</si>
  <si>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</si>
  <si>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</si>
  <si>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</si>
  <si>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</si>
  <si>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</si>
  <si>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</si>
  <si>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</si>
  <si>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</si>
  <si>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</si>
  <si>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</si>
  <si>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</si>
  <si>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</si>
  <si>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</si>
  <si>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</si>
  <si>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</si>
  <si>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</si>
  <si>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</si>
  <si>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</si>
  <si>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</si>
  <si>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</si>
  <si>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</si>
  <si>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</si>
  <si>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</si>
  <si>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</si>
  <si>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</si>
  <si>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</si>
  <si>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</si>
  <si>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</si>
  <si>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</si>
  <si>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</si>
  <si>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</si>
  <si>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</si>
  <si>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</si>
  <si>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</si>
  <si>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</si>
  <si>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</si>
  <si>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</si>
  <si>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</si>
  <si>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</si>
  <si>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</si>
  <si>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</si>
  <si>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</si>
  <si>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</si>
  <si>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</si>
  <si>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</si>
  <si>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</si>
  <si>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</si>
  <si>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</si>
  <si>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</si>
  <si>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</si>
  <si>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</si>
  <si>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</si>
  <si>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</si>
  <si>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</si>
  <si>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</si>
  <si>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</si>
  <si>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</si>
  <si>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</si>
  <si>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</si>
  <si>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</si>
  <si>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</si>
  <si>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</si>
  <si>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</si>
  <si>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</si>
  <si>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</si>
  <si>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</si>
  <si>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</si>
  <si>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</si>
  <si>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</si>
  <si>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</si>
  <si>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</si>
  <si>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</si>
  <si>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</si>
  <si>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</si>
  <si>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</si>
  <si>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</si>
  <si>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</si>
  <si>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</si>
  <si>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</si>
  <si>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</si>
  <si>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</si>
  <si>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</si>
  <si>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</si>
  <si>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</si>
  <si>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</si>
  <si>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</si>
  <si>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</si>
  <si>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</si>
  <si>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</si>
  <si>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</si>
  <si>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</si>
  <si>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</si>
  <si>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</si>
  <si>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</si>
  <si>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</si>
  <si>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</si>
  <si>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</si>
  <si>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</si>
  <si>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</si>
  <si>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</si>
  <si>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</si>
  <si>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</si>
  <si>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</si>
  <si>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</si>
  <si>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</si>
  <si>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</si>
  <si>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</si>
  <si>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</si>
  <si>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</si>
  <si>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</si>
  <si>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</si>
  <si>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</si>
  <si>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</si>
  <si>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</si>
  <si>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</si>
  <si>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</si>
  <si>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</si>
  <si>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</si>
  <si>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</si>
  <si>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</si>
  <si>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</si>
  <si>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</si>
  <si>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</si>
  <si>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</si>
  <si>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</si>
  <si>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</si>
  <si>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</si>
  <si>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</si>
  <si>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</si>
  <si>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</si>
  <si>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</si>
  <si>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</si>
  <si>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</si>
  <si>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</si>
  <si>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</si>
  <si>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</si>
  <si>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</si>
  <si>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</si>
  <si>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</si>
  <si>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</si>
  <si>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</si>
  <si>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</si>
  <si>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</si>
  <si>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</si>
  <si>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</si>
  <si>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</si>
  <si>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</si>
  <si>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</si>
  <si>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</si>
  <si>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</si>
  <si>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</si>
  <si>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</si>
  <si>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</si>
  <si>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</si>
  <si>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</si>
  <si>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</si>
  <si>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</si>
  <si>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</si>
  <si>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</si>
  <si>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</si>
  <si>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</si>
  <si>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</si>
  <si>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</si>
  <si>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</si>
  <si>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</si>
  <si>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</si>
  <si>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</si>
  <si>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</si>
  <si>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</si>
  <si>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</si>
  <si>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</si>
  <si>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</si>
  <si>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</si>
  <si>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</si>
  <si>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</si>
  <si>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</si>
  <si>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</si>
  <si>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</si>
  <si>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</si>
  <si>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</si>
  <si>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</si>
  <si>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</si>
  <si>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</si>
  <si>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</si>
  <si>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</si>
  <si>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</si>
  <si>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</si>
  <si>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</si>
  <si>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</si>
  <si>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</si>
  <si>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</si>
  <si>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</si>
  <si>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</si>
  <si>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</si>
  <si>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</si>
  <si>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</si>
  <si>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</si>
  <si>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</si>
  <si>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</si>
  <si>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</si>
  <si>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</si>
  <si>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</si>
  <si>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</si>
  <si>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</si>
  <si>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</si>
  <si>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</si>
  <si>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</si>
  <si>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</si>
  <si>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</si>
  <si>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</si>
  <si>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</si>
  <si>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</si>
  <si>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</si>
  <si>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</si>
  <si>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</si>
  <si>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</si>
  <si>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</si>
  <si>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</si>
  <si>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</si>
  <si>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</si>
  <si>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</si>
  <si>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</si>
  <si>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</si>
  <si>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</si>
  <si>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</si>
  <si>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</si>
  <si>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</si>
  <si>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</si>
  <si>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</si>
  <si>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</si>
  <si>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</si>
  <si>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</si>
  <si>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</si>
  <si>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</si>
  <si>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</si>
  <si>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</si>
  <si>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</si>
  <si>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</si>
  <si>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</si>
  <si>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</si>
  <si>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</si>
  <si>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</si>
  <si>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</si>
  <si>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</si>
  <si>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</si>
  <si>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</si>
  <si>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</si>
  <si>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</si>
  <si>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</si>
  <si>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</si>
  <si>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</si>
  <si>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</si>
  <si>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</si>
  <si>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</si>
  <si>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</si>
  <si>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</si>
  <si>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</si>
  <si>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</si>
  <si>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</si>
  <si>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</si>
  <si>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</si>
  <si>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</si>
  <si>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</si>
  <si>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</si>
  <si>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</si>
  <si>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</si>
  <si>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</si>
  <si>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</si>
  <si>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</si>
  <si>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</si>
  <si>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</si>
  <si>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</si>
  <si>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</si>
  <si>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</si>
  <si>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</si>
  <si>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</si>
  <si>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</si>
  <si>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</si>
  <si>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</si>
  <si>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</si>
  <si>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</si>
  <si>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</si>
  <si>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</si>
  <si>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</si>
  <si>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</si>
  <si>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</si>
  <si>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</si>
  <si>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</si>
  <si>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</si>
  <si>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</si>
  <si>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</si>
  <si>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</si>
  <si>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</si>
  <si>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</si>
  <si>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</si>
  <si>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</si>
  <si>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</si>
  <si>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</si>
  <si>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</si>
  <si>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</si>
  <si>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</si>
  <si>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</si>
  <si>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</si>
  <si>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</si>
  <si>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</si>
  <si>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</si>
  <si>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</si>
  <si>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</si>
  <si>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</si>
  <si>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</si>
  <si>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</si>
  <si>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</si>
  <si>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</si>
  <si>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</si>
  <si>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</si>
  <si>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</si>
  <si>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</si>
  <si>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</si>
  <si>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</si>
  <si>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</si>
  <si>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</si>
  <si>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</si>
  <si>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</si>
  <si>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</si>
  <si>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</si>
  <si>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</si>
  <si>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</si>
  <si>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</si>
  <si>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</si>
  <si>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</si>
  <si>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</si>
  <si>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</si>
  <si>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</si>
  <si>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</si>
  <si>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</si>
  <si>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</si>
  <si>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</si>
  <si>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</si>
  <si>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</si>
  <si>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</si>
  <si>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</si>
  <si>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</si>
  <si>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</si>
  <si>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</si>
  <si>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</si>
  <si>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</si>
  <si>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</si>
  <si>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</si>
  <si>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</si>
  <si>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</si>
  <si>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</si>
  <si>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</si>
  <si>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</si>
  <si>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</si>
  <si>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</si>
  <si>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</si>
  <si>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</si>
  <si>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</si>
  <si>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</si>
  <si>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</si>
  <si>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</si>
  <si>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</si>
  <si>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</si>
  <si>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</si>
  <si>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</si>
  <si>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</si>
  <si>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</si>
  <si>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</si>
  <si>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</si>
  <si>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</si>
  <si>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</si>
  <si>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</si>
  <si>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</si>
  <si>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</si>
  <si>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</si>
  <si>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</si>
  <si>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</si>
  <si>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</si>
  <si>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</si>
  <si>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</si>
  <si>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</si>
  <si>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</si>
  <si>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</si>
  <si>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</si>
  <si>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</si>
  <si>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</si>
  <si>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</si>
  <si>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</si>
  <si>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</si>
  <si>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</si>
  <si>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</si>
  <si>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</si>
  <si>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</si>
  <si>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</si>
  <si>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</si>
  <si>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</si>
  <si>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</si>
  <si>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</si>
  <si>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</si>
  <si>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</si>
  <si>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</si>
  <si>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</si>
  <si>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</si>
  <si>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</si>
  <si>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</si>
  <si>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</si>
  <si>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</si>
  <si>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</si>
  <si>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</si>
  <si>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</si>
  <si>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</si>
  <si>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</si>
  <si>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</si>
  <si>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</si>
  <si>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</si>
  <si>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</si>
  <si>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</si>
  <si>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</si>
  <si>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</si>
  <si>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</si>
  <si>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</si>
  <si>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</si>
  <si>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</si>
  <si>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</si>
  <si>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</si>
  <si>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</si>
  <si>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</si>
  <si>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</si>
  <si>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</si>
  <si>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</si>
  <si>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</si>
  <si>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</si>
  <si>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</si>
  <si>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</si>
  <si>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</si>
  <si>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</si>
  <si>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</si>
  <si>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</si>
  <si>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</si>
  <si>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</si>
  <si>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</si>
  <si>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</si>
  <si>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</si>
  <si>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</si>
  <si>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</si>
  <si>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</si>
  <si>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</si>
  <si>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</si>
  <si>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</si>
  <si>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</si>
  <si>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</si>
  <si>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</si>
  <si>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</si>
  <si>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</si>
  <si>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</si>
  <si>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</si>
  <si>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</si>
  <si>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</si>
  <si>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</si>
  <si>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</si>
  <si>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</si>
  <si>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</si>
  <si>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</si>
  <si>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</si>
  <si>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</si>
  <si>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</si>
  <si>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</si>
  <si>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</si>
  <si>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</si>
  <si>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</si>
  <si>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</si>
  <si>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</si>
  <si>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</si>
  <si>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</si>
  <si>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</si>
  <si>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</si>
  <si>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</si>
  <si>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</si>
  <si>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</si>
  <si>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</si>
  <si>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</si>
  <si>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</si>
  <si>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</si>
  <si>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</si>
  <si>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</si>
  <si>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</si>
  <si>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</si>
  <si>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</si>
  <si>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</si>
  <si>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</si>
  <si>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</si>
  <si>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</si>
  <si>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</si>
  <si>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</si>
  <si>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</si>
  <si>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</si>
  <si>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</si>
  <si>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</si>
  <si>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</si>
  <si>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</si>
  <si>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</si>
  <si>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</si>
  <si>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</si>
  <si>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</si>
  <si>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</si>
  <si>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</si>
  <si>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</si>
  <si>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</si>
  <si>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</si>
  <si>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</si>
  <si>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</si>
  <si>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</si>
  <si>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</si>
  <si>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</si>
  <si>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</si>
  <si>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</si>
  <si>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</si>
  <si>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</si>
  <si>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</si>
  <si>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</si>
  <si>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</si>
  <si>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</si>
  <si>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</si>
  <si>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</si>
  <si>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</si>
  <si>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</si>
  <si>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</si>
  <si>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</si>
  <si>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</si>
  <si>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</si>
  <si>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</si>
  <si>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</si>
  <si>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</si>
  <si>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</si>
  <si>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</si>
  <si>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</si>
  <si>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</si>
  <si>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</si>
  <si>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</si>
  <si>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</si>
  <si>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</si>
  <si>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</si>
  <si>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</si>
  <si>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</si>
  <si>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</si>
  <si>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</si>
  <si>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</si>
  <si>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</si>
  <si>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</si>
  <si>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</si>
  <si>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</si>
  <si>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</si>
  <si>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</si>
  <si>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</si>
  <si>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</si>
  <si>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</si>
  <si>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</si>
  <si>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</si>
  <si>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</si>
  <si>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</si>
  <si>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</si>
  <si>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</si>
  <si>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</si>
  <si>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</si>
  <si>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</si>
  <si>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</si>
  <si>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</si>
  <si>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</si>
  <si>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</si>
  <si>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</si>
  <si>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</si>
  <si>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</si>
  <si>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</si>
  <si>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</si>
  <si>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</si>
  <si>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</si>
  <si>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</si>
  <si>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</si>
  <si>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</si>
  <si>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</si>
  <si>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</si>
  <si>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</si>
  <si>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</si>
  <si>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</si>
  <si>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</si>
  <si>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</si>
  <si>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</si>
  <si>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</si>
  <si>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</si>
  <si>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</si>
  <si>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</si>
  <si>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</si>
  <si>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</si>
  <si>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</si>
  <si>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</si>
  <si>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</si>
  <si>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</si>
  <si>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</si>
  <si>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</si>
  <si>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</si>
  <si>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</si>
  <si>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</si>
  <si>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</si>
  <si>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</si>
  <si>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</si>
  <si>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</si>
  <si>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</si>
  <si>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</si>
  <si>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</si>
  <si>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</si>
  <si>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</si>
  <si>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</si>
  <si>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</si>
  <si>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</si>
  <si>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</si>
  <si>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</si>
  <si>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</si>
  <si>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</si>
  <si>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</si>
  <si>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</si>
  <si>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</si>
  <si>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</si>
  <si>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</si>
  <si>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</si>
  <si>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</si>
  <si>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</si>
  <si>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</si>
  <si>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</si>
  <si>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</si>
  <si>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</si>
  <si>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</si>
  <si>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</si>
  <si>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</si>
  <si>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</si>
  <si>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</si>
  <si>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</si>
  <si>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</si>
  <si>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</si>
  <si>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</si>
  <si>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</si>
  <si>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</si>
  <si>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</si>
  <si>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</si>
  <si>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</si>
  <si>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</si>
  <si>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</si>
  <si>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</si>
  <si>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</si>
  <si>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</si>
  <si>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</si>
  <si>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</si>
  <si>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</si>
  <si>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</si>
  <si>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</si>
  <si>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</si>
  <si>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</si>
  <si>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</si>
  <si>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</si>
  <si>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</si>
  <si>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</si>
  <si>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</si>
  <si>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</si>
  <si>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</si>
  <si>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</si>
  <si>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</si>
  <si>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</si>
  <si>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</si>
  <si>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</si>
  <si>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</si>
  <si>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</si>
  <si>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</si>
  <si>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</si>
  <si>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</si>
  <si>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</si>
  <si>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</si>
  <si>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</si>
  <si>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</si>
  <si>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</si>
  <si>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</si>
  <si>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</si>
  <si>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</si>
  <si>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</si>
  <si>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</si>
  <si>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</si>
  <si>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</si>
  <si>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</si>
  <si>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</si>
  <si>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</si>
  <si>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</si>
  <si>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</si>
  <si>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</si>
  <si>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</si>
  <si>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</si>
  <si>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</si>
  <si>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</si>
  <si>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</si>
  <si>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</si>
  <si>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</si>
  <si>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</si>
  <si>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</si>
  <si>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</si>
  <si>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</si>
  <si>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</si>
  <si>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</si>
  <si>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</si>
  <si>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</si>
  <si>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</si>
  <si>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</si>
  <si>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</si>
  <si>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</si>
  <si>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</si>
  <si>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</si>
  <si>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</si>
  <si>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</si>
  <si>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</si>
  <si>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</si>
  <si>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</si>
  <si>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</si>
  <si>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</si>
  <si>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</si>
  <si>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</si>
  <si>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</si>
  <si>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</si>
  <si>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</si>
  <si>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</si>
  <si>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</si>
  <si>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</si>
  <si>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</si>
  <si>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</si>
  <si>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</si>
  <si>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</si>
  <si>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</si>
  <si>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</si>
  <si>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</si>
  <si>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</si>
  <si>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</si>
  <si>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</si>
  <si>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</si>
  <si>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</si>
  <si>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</si>
  <si>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</si>
  <si>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</si>
  <si>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</si>
  <si>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</si>
  <si>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</si>
  <si>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</si>
  <si>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</si>
  <si>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</si>
  <si>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</si>
  <si>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</si>
  <si>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</si>
  <si>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</si>
  <si>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</si>
  <si>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</si>
  <si>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</si>
  <si>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</si>
  <si>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</si>
  <si>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</si>
  <si>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</si>
  <si>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</si>
  <si>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</si>
  <si>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</si>
  <si>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</si>
  <si>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</si>
  <si>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</si>
  <si>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</si>
  <si>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</si>
  <si>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</si>
  <si>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</si>
  <si>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</si>
  <si>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</si>
  <si>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</si>
  <si>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</si>
  <si>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</si>
  <si>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</si>
  <si>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</si>
  <si>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</si>
  <si>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</si>
  <si>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</si>
  <si>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</si>
  <si>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</si>
  <si>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</si>
  <si>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</si>
  <si>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</si>
  <si>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</si>
  <si>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</si>
  <si>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</si>
  <si>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</si>
  <si>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</si>
  <si>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</si>
  <si>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</si>
  <si>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</si>
  <si>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</si>
  <si>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</si>
  <si>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</si>
  <si>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</si>
  <si>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</si>
  <si>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</si>
  <si>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</si>
  <si>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</si>
  <si>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</si>
  <si>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</si>
  <si>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</si>
  <si>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</si>
  <si>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</si>
  <si>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</si>
  <si>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</si>
  <si>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</si>
  <si>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</si>
  <si>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</si>
  <si>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</si>
  <si>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</si>
  <si>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</si>
  <si>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</si>
  <si>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</si>
  <si>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</si>
  <si>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</si>
  <si>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</si>
  <si>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</si>
  <si>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</si>
  <si>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</si>
  <si>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</si>
  <si>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</si>
  <si>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</si>
  <si>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</si>
  <si>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</si>
  <si>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</si>
  <si>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</si>
  <si>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</si>
  <si>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</si>
  <si>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</si>
  <si>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</si>
  <si>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</si>
  <si>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</si>
  <si>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</si>
  <si>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</si>
  <si>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</si>
  <si>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</si>
  <si>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</si>
  <si>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</si>
  <si>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</si>
  <si>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</si>
  <si>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</si>
  <si>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</si>
  <si>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</si>
  <si>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</si>
  <si>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</si>
  <si>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</si>
  <si>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</si>
  <si>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</si>
  <si>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</si>
  <si>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</si>
  <si>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</si>
  <si>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</si>
  <si>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</si>
  <si>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</si>
  <si>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</si>
  <si>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</si>
  <si>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</si>
  <si>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</si>
  <si>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</si>
  <si>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</si>
  <si>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</si>
  <si>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</si>
  <si>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</si>
  <si>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</si>
  <si>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</si>
  <si>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</si>
  <si>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</si>
  <si>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</si>
  <si>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</si>
  <si>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</si>
  <si>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</si>
  <si>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</si>
  <si>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</si>
  <si>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</si>
  <si>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</si>
  <si>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</si>
  <si>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</si>
  <si>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</si>
  <si>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</si>
  <si>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</si>
  <si>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</si>
  <si>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</si>
  <si>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</si>
  <si>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</si>
  <si>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</si>
  <si>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</si>
  <si>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</si>
  <si>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</si>
  <si>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</si>
  <si>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</si>
  <si>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</si>
  <si>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</si>
  <si>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</si>
  <si>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</si>
  <si>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</si>
  <si>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</si>
  <si>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</si>
  <si>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</si>
  <si>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</si>
  <si>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</si>
  <si>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</si>
  <si>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</si>
  <si>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</si>
  <si>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</si>
  <si>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</si>
  <si>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</si>
  <si>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</si>
  <si>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</si>
  <si>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</si>
  <si>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</si>
  <si>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</si>
  <si>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</si>
  <si>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</si>
  <si>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</si>
  <si>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</si>
  <si>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</si>
  <si>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</si>
  <si>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</si>
  <si>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</si>
  <si>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</si>
  <si>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</si>
  <si>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</si>
  <si>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</si>
  <si>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</si>
  <si>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</si>
  <si>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</si>
  <si>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</si>
  <si>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</si>
  <si>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</si>
  <si>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</si>
  <si>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</si>
  <si>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</si>
  <si>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</si>
  <si>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</si>
  <si>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</si>
  <si>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</si>
  <si>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</si>
  <si>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</si>
  <si>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</si>
  <si>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</si>
  <si>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</si>
  <si>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</si>
  <si>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</si>
  <si>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</si>
  <si>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</si>
  <si>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</si>
  <si>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</si>
  <si>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</si>
  <si>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</si>
  <si>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</si>
  <si>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</si>
  <si>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</si>
  <si>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</si>
  <si>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</si>
  <si>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</si>
  <si>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</si>
  <si>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</si>
  <si>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</si>
  <si>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</si>
  <si>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</si>
  <si>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</si>
  <si>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</si>
  <si>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</si>
  <si>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</si>
  <si>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</si>
  <si>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</si>
  <si>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</si>
  <si>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</si>
  <si>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</si>
  <si>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</si>
  <si>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</si>
  <si>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</si>
  <si>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</si>
  <si>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</si>
  <si>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</si>
  <si>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</si>
  <si>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</si>
  <si>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</si>
  <si>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</si>
  <si>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</si>
  <si>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</si>
  <si>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</si>
  <si>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</si>
  <si>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</si>
  <si>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</si>
  <si>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</si>
  <si>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</si>
  <si>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</si>
  <si>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</si>
  <si>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</si>
  <si>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</si>
  <si>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</si>
  <si>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</si>
  <si>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</si>
  <si>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</si>
  <si>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</si>
  <si>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</si>
  <si>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</si>
  <si>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</si>
  <si>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</si>
  <si>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</si>
  <si>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</si>
  <si>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</si>
  <si>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</si>
  <si>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</si>
  <si>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</si>
  <si>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</si>
  <si>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</si>
  <si>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</si>
  <si>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</si>
  <si>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</si>
  <si>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</si>
  <si>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</si>
  <si>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</si>
  <si>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</si>
  <si>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</si>
  <si>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</si>
  <si>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</si>
  <si>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</si>
  <si>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</si>
  <si>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</si>
  <si>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</si>
  <si>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</si>
  <si>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</si>
  <si>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</si>
  <si>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</si>
  <si>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</si>
  <si>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</si>
  <si>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</si>
  <si>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</si>
  <si>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</si>
  <si>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</si>
  <si>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</si>
  <si>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</si>
  <si>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</si>
  <si>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</si>
  <si>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</si>
  <si>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</si>
  <si>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</si>
  <si>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</si>
  <si>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</si>
  <si>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</si>
  <si>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</si>
  <si>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</si>
  <si>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</si>
  <si>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</si>
  <si>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</si>
  <si>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</si>
  <si>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</si>
  <si>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</si>
  <si>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</si>
  <si>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</si>
  <si>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</si>
  <si>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</si>
  <si>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</si>
  <si>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</si>
  <si>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</si>
  <si>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</si>
  <si>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</si>
  <si>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</si>
  <si>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</si>
  <si>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</si>
  <si>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</si>
  <si>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</si>
  <si>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</si>
  <si>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</si>
  <si>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</si>
  <si>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</si>
  <si>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</si>
  <si>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</si>
  <si>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</si>
  <si>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</si>
  <si>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</si>
  <si>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</si>
  <si>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</si>
  <si>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</si>
  <si>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</si>
  <si>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</si>
  <si>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</si>
  <si>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</si>
  <si>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</si>
  <si>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</si>
  <si>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</si>
  <si>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</si>
  <si>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</si>
  <si>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</si>
  <si>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</si>
  <si>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</si>
  <si>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</si>
  <si>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</si>
  <si>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</si>
  <si>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</si>
  <si>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</si>
  <si>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</si>
  <si>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</si>
  <si>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</si>
  <si>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</si>
  <si>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</si>
  <si>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</si>
  <si>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</si>
  <si>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</si>
  <si>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</si>
  <si>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</si>
  <si>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</si>
  <si>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</si>
  <si>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</si>
  <si>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</si>
  <si>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</si>
  <si>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</si>
  <si>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</si>
  <si>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</si>
  <si>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</si>
  <si>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</si>
  <si>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</si>
  <si>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</si>
  <si>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</si>
  <si>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</si>
  <si>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</si>
  <si>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</si>
  <si>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</si>
  <si>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</si>
  <si>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</si>
  <si>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</si>
  <si>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</si>
  <si>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</si>
  <si>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</si>
  <si>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</si>
  <si>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</si>
  <si>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</si>
  <si>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</si>
  <si>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</si>
  <si>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</si>
  <si>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</si>
  <si>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</si>
  <si>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</si>
  <si>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</si>
  <si>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</si>
  <si>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</si>
  <si>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</si>
  <si>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</si>
  <si>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</si>
  <si>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</si>
  <si>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</si>
  <si>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</si>
  <si>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</si>
  <si>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</si>
  <si>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</si>
  <si>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</si>
  <si>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</si>
  <si>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</si>
  <si>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</si>
  <si>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</si>
  <si>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</si>
  <si>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</si>
  <si>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</si>
  <si>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</si>
  <si>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</si>
  <si>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</si>
  <si>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</si>
  <si>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</si>
  <si>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</si>
  <si>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</si>
  <si>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</si>
  <si>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</si>
  <si>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</si>
  <si>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</si>
  <si>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</si>
  <si>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</si>
  <si>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</si>
  <si>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</si>
  <si>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</si>
  <si>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</si>
  <si>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</si>
  <si>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</si>
  <si>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</si>
  <si>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</si>
  <si>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</si>
  <si>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</si>
  <si>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</si>
  <si>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</si>
  <si>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</si>
  <si>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</si>
  <si>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</si>
  <si>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</si>
  <si>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</si>
  <si>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</si>
  <si>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</si>
  <si>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</si>
  <si>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</si>
  <si>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</si>
  <si>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</si>
  <si>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</si>
  <si>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</si>
  <si>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</si>
  <si>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</si>
  <si>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</si>
  <si>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</si>
  <si>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</si>
  <si>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</si>
  <si>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</si>
  <si>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</si>
  <si>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</si>
  <si>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</si>
  <si>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</si>
  <si>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</si>
  <si>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</si>
  <si>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</si>
  <si>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</si>
  <si>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</si>
  <si>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</si>
  <si>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</si>
  <si>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</si>
  <si>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</si>
  <si>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</si>
  <si>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</si>
  <si>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</si>
  <si>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</si>
  <si>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</si>
  <si>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</si>
  <si>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</si>
  <si>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</si>
  <si>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</si>
  <si>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</si>
  <si>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</si>
  <si>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</si>
  <si>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</si>
  <si>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</si>
  <si>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</si>
  <si>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</si>
  <si>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</si>
  <si>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</si>
  <si>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</si>
  <si>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</si>
  <si>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</si>
  <si>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</si>
  <si>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</si>
  <si>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</si>
  <si>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</si>
  <si>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</si>
  <si>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</si>
  <si>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</si>
  <si>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</si>
  <si>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</si>
  <si>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</si>
  <si>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</si>
  <si>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</si>
  <si>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</si>
  <si>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</si>
  <si>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</si>
  <si>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</si>
  <si>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</si>
  <si>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</si>
  <si>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</si>
  <si>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</si>
  <si>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</si>
  <si>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</si>
  <si>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</si>
  <si>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</si>
  <si>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</si>
  <si>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</si>
  <si>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</si>
  <si>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</si>
  <si>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</si>
  <si>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</si>
  <si>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</si>
  <si>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</si>
  <si>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</si>
  <si>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</si>
  <si>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</si>
  <si>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</si>
  <si>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</si>
  <si>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</si>
  <si>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</si>
  <si>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</si>
  <si>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</si>
  <si>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</si>
  <si>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</si>
  <si>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</si>
  <si>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</si>
  <si>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</si>
  <si>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</si>
  <si>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</si>
  <si>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</si>
  <si>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</si>
  <si>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</si>
  <si>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</si>
  <si>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</si>
  <si>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</si>
  <si>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</si>
  <si>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</si>
  <si>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</si>
  <si>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</si>
  <si>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</si>
  <si>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</si>
  <si>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</si>
  <si>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</si>
  <si>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</si>
  <si>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</si>
  <si>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</si>
  <si>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</si>
  <si>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</si>
  <si>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</si>
  <si>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</si>
  <si>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</si>
  <si>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</si>
  <si>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</si>
  <si>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</si>
  <si>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</si>
  <si>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</si>
  <si>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</si>
  <si>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</si>
  <si>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</si>
  <si>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</si>
  <si>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</si>
  <si>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</si>
  <si>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</si>
  <si>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</si>
  <si>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</si>
  <si>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</si>
  <si>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</si>
  <si>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</si>
  <si>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</si>
  <si>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</si>
  <si>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</si>
  <si>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</si>
  <si>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</si>
  <si>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</si>
  <si>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</si>
  <si>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</si>
  <si>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</si>
  <si>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</si>
  <si>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</si>
  <si>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</si>
  <si>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</si>
  <si>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</si>
  <si>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</si>
  <si>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</si>
  <si>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</si>
  <si>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</si>
  <si>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</si>
  <si>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</si>
  <si>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</si>
  <si>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</si>
  <si>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</si>
  <si>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</si>
  <si>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</si>
  <si>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</si>
  <si>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</si>
  <si>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</si>
  <si>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</si>
  <si>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</si>
  <si>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</si>
  <si>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</si>
  <si>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</si>
  <si>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</si>
  <si>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</si>
  <si>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</si>
  <si>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</si>
  <si>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</si>
  <si>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</si>
  <si>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</si>
  <si>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</si>
  <si>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</si>
  <si>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</si>
  <si>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</si>
  <si>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</si>
  <si>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</si>
  <si>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</si>
  <si>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</si>
  <si>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</si>
  <si>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</si>
  <si>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</si>
  <si>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</si>
  <si>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</si>
  <si>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</si>
  <si>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</si>
  <si>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</si>
  <si>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</si>
  <si>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</si>
  <si>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</si>
  <si>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</si>
  <si>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</si>
  <si>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</si>
  <si>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</si>
  <si>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</si>
  <si>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</si>
  <si>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</si>
  <si>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</si>
  <si>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</si>
  <si>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</si>
  <si>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</si>
  <si>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</si>
  <si>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</si>
  <si>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</si>
  <si>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</si>
  <si>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</si>
  <si>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</si>
  <si>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</si>
  <si>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</si>
  <si>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</si>
  <si>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</si>
  <si>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</si>
  <si>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</si>
  <si>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</si>
  <si>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</si>
  <si>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</si>
  <si>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</si>
  <si>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</si>
  <si>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</si>
  <si>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</si>
  <si>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</si>
  <si>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</si>
  <si>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</si>
  <si>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</si>
  <si>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</si>
  <si>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</si>
  <si>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</si>
  <si>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</si>
  <si>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</si>
  <si>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</si>
  <si>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</si>
  <si>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</si>
  <si>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</si>
  <si>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</si>
  <si>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</si>
  <si>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</si>
  <si>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</si>
  <si>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</si>
  <si>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</si>
  <si>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</si>
  <si>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</si>
  <si>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</si>
  <si>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</si>
  <si>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</si>
  <si>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</si>
  <si>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</si>
  <si>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</si>
  <si>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</si>
  <si>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</si>
  <si>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</si>
  <si>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</si>
  <si>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</si>
  <si>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</si>
  <si>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</si>
  <si>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</si>
  <si>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</si>
  <si>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</si>
  <si>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</si>
  <si>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</si>
  <si>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</si>
  <si>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</si>
  <si>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</si>
  <si>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</si>
  <si>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</si>
  <si>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</si>
  <si>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</si>
  <si>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</si>
  <si>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</si>
  <si>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</si>
  <si>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</si>
  <si>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</si>
  <si>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</si>
  <si>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</si>
  <si>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</si>
  <si>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</si>
  <si>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</si>
  <si>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</si>
  <si>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</si>
  <si>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</si>
  <si>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</si>
  <si>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</si>
  <si>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</si>
  <si>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</si>
  <si>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</si>
  <si>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</si>
  <si>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</si>
  <si>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</si>
  <si>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</si>
  <si>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</si>
  <si>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</si>
  <si>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</si>
  <si>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</si>
  <si>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</si>
  <si>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</si>
  <si>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</si>
  <si>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</si>
  <si>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</si>
  <si>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</si>
  <si>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</si>
  <si>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</si>
  <si>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</si>
  <si>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</si>
  <si>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</si>
  <si>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</si>
  <si>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</si>
  <si>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</si>
  <si>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</si>
  <si>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</si>
  <si>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</si>
  <si>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</si>
  <si>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</si>
  <si>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</si>
  <si>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</si>
  <si>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</si>
  <si>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</si>
  <si>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</si>
  <si>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</si>
  <si>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</si>
  <si>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</si>
  <si>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</si>
  <si>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</si>
  <si>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</si>
  <si>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</si>
  <si>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</si>
  <si>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</si>
  <si>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</si>
  <si>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</si>
  <si>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</si>
  <si>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</si>
  <si>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</si>
  <si>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</si>
  <si>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</si>
  <si>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</si>
  <si>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</si>
  <si>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</si>
  <si>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</si>
  <si>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</si>
  <si>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</si>
  <si>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</si>
  <si>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</si>
  <si>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</si>
  <si>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</si>
  <si>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</si>
  <si>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</si>
  <si>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</si>
  <si>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</si>
  <si>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</si>
  <si>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</si>
  <si>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</si>
  <si>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</si>
  <si>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</si>
  <si>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</si>
  <si>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</si>
  <si>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</si>
  <si>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</si>
  <si>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</si>
  <si>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</si>
  <si>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</si>
  <si>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</si>
  <si>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</si>
  <si>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</si>
  <si>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</si>
  <si>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</si>
  <si>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</si>
  <si>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</si>
  <si>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</si>
  <si>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</si>
  <si>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</si>
  <si>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</si>
  <si>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</si>
  <si>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</si>
  <si>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</si>
  <si>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</si>
  <si>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</si>
  <si>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</si>
  <si>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</si>
  <si>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</si>
  <si>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</si>
  <si>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</si>
  <si>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</si>
  <si>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</si>
  <si>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</si>
  <si>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</si>
  <si>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</si>
  <si>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</si>
  <si>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</si>
  <si>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</si>
  <si>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</si>
  <si>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</si>
  <si>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</si>
  <si>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</si>
  <si>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</si>
  <si>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</si>
  <si>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</si>
  <si>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</si>
  <si>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</si>
  <si>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</si>
  <si>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</si>
  <si>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</si>
  <si>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</si>
  <si>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</si>
  <si>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</si>
  <si>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</si>
  <si>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</si>
  <si>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</si>
  <si>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</si>
  <si>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</si>
  <si>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</si>
  <si>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</si>
  <si>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</si>
  <si>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</si>
  <si>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</si>
  <si>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</si>
  <si>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</si>
  <si>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</si>
  <si>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</si>
  <si>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</si>
  <si>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</si>
  <si>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</si>
  <si>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</si>
  <si>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</si>
  <si>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</si>
  <si>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</si>
  <si>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</si>
  <si>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</si>
  <si>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</si>
  <si>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</si>
  <si>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</si>
  <si>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</si>
  <si>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</si>
  <si>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</si>
  <si>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</si>
  <si>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</si>
  <si>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</si>
  <si>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</si>
  <si>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</si>
  <si>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</si>
  <si>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</si>
  <si>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</si>
  <si>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</si>
  <si>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</si>
  <si>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</si>
  <si>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</si>
  <si>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</si>
  <si>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</si>
  <si>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</si>
  <si>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</si>
  <si>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</si>
  <si>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</si>
  <si>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</si>
  <si>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</si>
  <si>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</si>
  <si>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</si>
  <si>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</si>
  <si>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</si>
  <si>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</si>
  <si>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</si>
  <si>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</si>
  <si>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</si>
  <si>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</si>
  <si>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</si>
  <si>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</si>
  <si>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</si>
  <si>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</si>
  <si>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</si>
  <si>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</si>
  <si>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</si>
  <si>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</si>
  <si>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</si>
  <si>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</si>
  <si>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</si>
  <si>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</si>
  <si>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</si>
  <si>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</si>
  <si>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</si>
  <si>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</si>
  <si>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</si>
  <si>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</si>
  <si>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</si>
  <si>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</si>
  <si>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</si>
  <si>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</si>
  <si>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</si>
  <si>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</si>
  <si>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</si>
  <si>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</si>
  <si>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</si>
  <si>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</si>
  <si>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</si>
  <si>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</si>
  <si>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</si>
  <si>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</si>
  <si>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</si>
  <si>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</si>
  <si>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</si>
  <si>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</si>
  <si>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</si>
  <si>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</si>
  <si>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</si>
  <si>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</si>
  <si>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</si>
  <si>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</si>
  <si>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</si>
  <si>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</si>
  <si>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</si>
  <si>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</si>
  <si>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</si>
  <si>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</si>
  <si>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</si>
  <si>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</si>
  <si>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</si>
  <si>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</si>
  <si>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</si>
  <si>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</si>
  <si>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</si>
  <si>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</si>
  <si>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</si>
  <si>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</si>
  <si>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</si>
  <si>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</si>
  <si>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</si>
  <si>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</si>
  <si>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</si>
  <si>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</si>
  <si>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</si>
  <si>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</si>
  <si>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</si>
  <si>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</si>
  <si>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</si>
  <si>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</si>
  <si>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</si>
  <si>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</si>
  <si>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</si>
  <si>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</si>
  <si>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</si>
  <si>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</si>
  <si>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</si>
  <si>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</si>
  <si>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</si>
  <si>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</si>
  <si>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</si>
  <si>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</si>
  <si>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</si>
  <si>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</si>
  <si>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</si>
  <si>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</si>
  <si>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</si>
  <si>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</si>
  <si>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</si>
  <si>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</si>
  <si>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</si>
  <si>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</si>
  <si>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</si>
  <si>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</si>
  <si>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</si>
  <si>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</si>
  <si>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</si>
  <si>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</si>
  <si>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</si>
  <si>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</si>
  <si>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</si>
  <si>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</si>
  <si>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</si>
  <si>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</si>
  <si>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</si>
  <si>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</si>
  <si>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</si>
  <si>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</si>
  <si>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</si>
  <si>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</si>
  <si>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</si>
  <si>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</si>
  <si>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</si>
  <si>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</si>
  <si>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</si>
  <si>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</si>
  <si>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</si>
  <si>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</si>
  <si>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</si>
  <si>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</si>
  <si>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</si>
  <si>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</si>
  <si>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</si>
  <si>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</si>
  <si>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</si>
  <si>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</si>
  <si>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</si>
  <si>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</si>
  <si>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</si>
  <si>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</si>
  <si>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</si>
  <si>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</si>
  <si>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</si>
  <si>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</si>
  <si>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</si>
  <si>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</si>
  <si>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</si>
  <si>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</si>
  <si>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</si>
  <si>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</si>
  <si>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</si>
  <si>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</si>
  <si>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</si>
  <si>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</si>
  <si>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</si>
  <si>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</si>
  <si>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</si>
  <si>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</si>
  <si>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</si>
  <si>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</si>
  <si>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</si>
  <si>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</si>
  <si>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</si>
  <si>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</si>
  <si>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</si>
  <si>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</si>
  <si>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</si>
  <si>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</si>
  <si>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</si>
  <si>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</si>
  <si>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</si>
  <si>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</si>
  <si>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</si>
  <si>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</si>
  <si>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</si>
  <si>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</si>
  <si>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</si>
  <si>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</si>
  <si>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</si>
  <si>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</si>
  <si>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</si>
  <si>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</si>
  <si>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</si>
  <si>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</si>
  <si>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</si>
  <si>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</si>
  <si>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</si>
  <si>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</si>
  <si>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</si>
  <si>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</si>
  <si>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</si>
  <si>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</si>
  <si>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</si>
  <si>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</si>
  <si>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</si>
  <si>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</si>
  <si>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</si>
  <si>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</si>
  <si>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</si>
  <si>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</si>
  <si>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</si>
  <si>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</si>
  <si>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</si>
  <si>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</si>
  <si>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</si>
  <si>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</si>
  <si>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</si>
  <si>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</si>
  <si>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</si>
  <si>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</si>
  <si>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</si>
  <si>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</si>
  <si>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</si>
  <si>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</si>
  <si>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</si>
  <si>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</si>
  <si>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</si>
  <si>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</si>
  <si>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</si>
  <si>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</si>
  <si>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</si>
  <si>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</si>
  <si>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</si>
  <si>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</si>
  <si>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</si>
  <si>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</si>
  <si>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</si>
  <si>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</si>
  <si>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</si>
  <si>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</si>
  <si>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</si>
  <si>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</si>
  <si>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</si>
  <si>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</si>
  <si>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</si>
  <si>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</si>
  <si>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</si>
  <si>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</si>
  <si>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</si>
  <si>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</si>
  <si>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</si>
  <si>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</si>
  <si>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</si>
  <si>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</si>
  <si>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</si>
  <si>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</si>
  <si>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</si>
  <si>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</si>
  <si>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</si>
  <si>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</si>
  <si>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</si>
  <si>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</si>
  <si>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</si>
  <si>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</si>
  <si>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</si>
  <si>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</si>
  <si>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</si>
  <si>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</si>
  <si>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</si>
  <si>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</si>
  <si>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</si>
  <si>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</si>
  <si>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</si>
  <si>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</si>
  <si>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</si>
  <si>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</si>
  <si>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</si>
  <si>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</si>
  <si>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</si>
  <si>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</si>
  <si>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</si>
  <si>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</si>
  <si>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</si>
  <si>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</si>
  <si>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</si>
  <si>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</si>
  <si>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</si>
  <si>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</si>
  <si>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</si>
  <si>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</si>
  <si>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</si>
  <si>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</si>
  <si>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</si>
  <si>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</si>
  <si>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</si>
  <si>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</si>
  <si>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</si>
  <si>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</si>
  <si>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</si>
  <si>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</si>
  <si>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</si>
  <si>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</si>
  <si>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</si>
  <si>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</si>
  <si>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</si>
  <si>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</si>
  <si>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</si>
  <si>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</si>
  <si>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</si>
  <si>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</si>
  <si>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</si>
  <si>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</si>
  <si>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</si>
  <si>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</si>
  <si>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</si>
  <si>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</si>
  <si>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</si>
  <si>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</si>
  <si>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</si>
  <si>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</si>
  <si>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</si>
  <si>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</si>
  <si>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</si>
  <si>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</si>
  <si>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</si>
  <si>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</si>
  <si>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</si>
  <si>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</si>
  <si>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</si>
  <si>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</si>
  <si>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</si>
  <si>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</si>
  <si>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</si>
  <si>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</si>
  <si>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</si>
  <si>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</si>
  <si>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</si>
  <si>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</si>
  <si>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</si>
  <si>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</si>
  <si>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</si>
  <si>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</si>
  <si>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</si>
  <si>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</si>
  <si>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</si>
  <si>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</si>
  <si>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</si>
  <si>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</si>
  <si>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</si>
  <si>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</si>
  <si>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</si>
  <si>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</si>
  <si>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</si>
  <si>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</si>
  <si>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</si>
  <si>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</si>
  <si>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</si>
  <si>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</si>
  <si>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</si>
  <si>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</si>
  <si>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</si>
  <si>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</si>
  <si>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</si>
  <si>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</si>
  <si>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</si>
  <si>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</si>
  <si>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</si>
  <si>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</si>
  <si>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</si>
  <si>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</si>
  <si>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</si>
  <si>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</si>
  <si>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</si>
  <si>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</si>
  <si>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</si>
  <si>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</si>
  <si>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</si>
  <si>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</si>
  <si>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</si>
  <si>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</si>
  <si>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</si>
  <si>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</si>
  <si>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</si>
  <si>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</si>
  <si>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</si>
  <si>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</si>
  <si>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</si>
  <si>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</si>
  <si>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</si>
  <si>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</si>
  <si>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</si>
  <si>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</si>
  <si>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</si>
  <si>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</si>
  <si>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</si>
  <si>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</si>
  <si>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</si>
  <si>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</si>
  <si>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</si>
  <si>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</si>
  <si>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</si>
  <si>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</si>
  <si>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</si>
  <si>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</si>
  <si>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</si>
  <si>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</si>
  <si>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</si>
  <si>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</si>
  <si>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</si>
  <si>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</si>
  <si>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</si>
  <si>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</si>
  <si>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</si>
  <si>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</si>
  <si>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</si>
  <si>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</si>
  <si>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</si>
  <si>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</si>
  <si>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</si>
  <si>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</si>
  <si>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</si>
  <si>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</si>
  <si>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</si>
  <si>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</si>
  <si>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</si>
  <si>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</si>
  <si>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</si>
  <si>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</si>
  <si>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</si>
  <si>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</si>
  <si>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</si>
  <si>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</si>
  <si>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</si>
  <si>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</si>
  <si>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</si>
  <si>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</si>
  <si>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</si>
  <si>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</si>
  <si>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</si>
  <si>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</si>
  <si>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</si>
  <si>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</si>
  <si>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</si>
  <si>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</si>
  <si>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</si>
  <si>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</si>
  <si>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</si>
  <si>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</si>
  <si>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</si>
  <si>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</si>
  <si>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</si>
  <si>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</si>
  <si>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</si>
  <si>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</si>
  <si>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</si>
  <si>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</si>
  <si>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</si>
  <si>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</si>
  <si>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</si>
  <si>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</si>
  <si>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</si>
  <si>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</si>
  <si>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</si>
  <si>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</si>
  <si>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</si>
  <si>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</si>
  <si>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</si>
  <si>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</si>
  <si>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</si>
  <si>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</si>
  <si>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</si>
  <si>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</si>
  <si>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</si>
  <si>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</si>
  <si>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</si>
  <si>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</si>
  <si>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</si>
  <si>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</si>
  <si>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</si>
  <si>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</si>
  <si>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</si>
  <si>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</si>
  <si>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</si>
  <si>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</si>
  <si>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</si>
  <si>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</si>
  <si>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</si>
  <si>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</si>
  <si>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</si>
  <si>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</si>
  <si>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</si>
  <si>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</si>
  <si>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</si>
  <si>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</si>
  <si>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</si>
  <si>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</si>
  <si>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</si>
  <si>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</si>
  <si>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</si>
  <si>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</si>
  <si>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</si>
  <si>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</si>
  <si>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</si>
  <si>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</si>
  <si>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</si>
  <si>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</si>
  <si>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</si>
  <si>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</si>
  <si>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</si>
  <si>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</si>
  <si>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</si>
  <si>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</si>
  <si>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</si>
  <si>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</si>
  <si>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</si>
  <si>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</si>
  <si>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</si>
  <si>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</si>
  <si>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</si>
  <si>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</si>
  <si>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</si>
  <si>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</si>
  <si>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</si>
  <si>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</si>
  <si>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</si>
  <si>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</si>
  <si>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</si>
  <si>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</si>
  <si>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</si>
  <si>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</si>
  <si>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</si>
  <si>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</si>
  <si>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</si>
  <si>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</si>
  <si>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</si>
  <si>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</si>
  <si>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</si>
  <si>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</si>
  <si>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</si>
  <si>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</si>
  <si>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</si>
  <si>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</si>
  <si>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</si>
  <si>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</si>
  <si>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</si>
  <si>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</si>
  <si>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</si>
  <si>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</si>
  <si>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</si>
  <si>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</si>
  <si>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</si>
  <si>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</si>
  <si>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</si>
  <si>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</si>
  <si>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</si>
  <si>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</si>
  <si>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</si>
  <si>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</si>
  <si>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</si>
  <si>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</si>
  <si>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</si>
  <si>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</si>
  <si>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</si>
  <si>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</si>
  <si>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</si>
  <si>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</si>
  <si>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</si>
  <si>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</si>
  <si>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</si>
  <si>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</si>
  <si>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</si>
  <si>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</si>
  <si>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</si>
  <si>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</si>
  <si>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</si>
  <si>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</si>
  <si>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</si>
  <si>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</si>
  <si>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</si>
  <si>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</si>
  <si>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</si>
  <si>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</si>
  <si>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</si>
  <si>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</si>
  <si>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</si>
  <si>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</si>
  <si>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</si>
  <si>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</si>
  <si>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</si>
  <si>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</si>
  <si>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</si>
  <si>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</si>
  <si>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</si>
  <si>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</si>
  <si>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</si>
  <si>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</si>
  <si>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</si>
  <si>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</si>
  <si>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</si>
  <si>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</si>
  <si>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</si>
  <si>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</si>
  <si>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</si>
  <si>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</si>
  <si>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</si>
  <si>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</si>
  <si>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</si>
  <si>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</si>
  <si>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</si>
  <si>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</si>
  <si>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</si>
  <si>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</si>
  <si>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</si>
  <si>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</si>
  <si>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</si>
  <si>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</si>
  <si>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</si>
  <si>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</si>
  <si>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</si>
  <si>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</si>
  <si>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</si>
  <si>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</si>
  <si>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</si>
  <si>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</si>
  <si>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</si>
  <si>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</si>
  <si>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</si>
  <si>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</si>
  <si>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</si>
  <si>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</si>
  <si>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</si>
  <si>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</si>
  <si>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</si>
  <si>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</si>
  <si>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</si>
  <si>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</si>
  <si>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</si>
  <si>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</si>
  <si>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</si>
  <si>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</si>
  <si>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</si>
  <si>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</si>
  <si>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</si>
  <si>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</si>
  <si>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</si>
  <si>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</si>
  <si>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</si>
  <si>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</si>
  <si>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</si>
  <si>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</si>
  <si>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</si>
  <si>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</si>
  <si>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</si>
  <si>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</si>
  <si>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</si>
  <si>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</si>
  <si>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</si>
  <si>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</si>
  <si>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</si>
  <si>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</si>
  <si>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</si>
  <si>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</si>
  <si>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</si>
  <si>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</si>
  <si>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</si>
  <si>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</si>
  <si>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</si>
  <si>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</si>
  <si>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</si>
  <si>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</si>
  <si>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</si>
  <si>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</si>
  <si>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</si>
  <si>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</si>
  <si>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</si>
  <si>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</si>
  <si>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</si>
  <si>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</si>
  <si>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</si>
  <si>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</si>
  <si>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</si>
  <si>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</si>
  <si>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</si>
  <si>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</si>
  <si>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</si>
  <si>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</si>
  <si>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</si>
  <si>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</si>
  <si>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</si>
  <si>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</si>
  <si>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</si>
  <si>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</si>
  <si>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</si>
  <si>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</si>
  <si>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</si>
  <si>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</si>
  <si>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</si>
  <si>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</si>
  <si>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</si>
  <si>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</si>
  <si>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</si>
  <si>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</si>
  <si>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</si>
  <si>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</si>
  <si>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</si>
  <si>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</si>
  <si>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</si>
  <si>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</si>
  <si>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</si>
  <si>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</si>
  <si>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</si>
  <si>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</si>
  <si>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</si>
  <si>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</si>
  <si>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</si>
  <si>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</si>
  <si>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</si>
  <si>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</si>
  <si>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</si>
  <si>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</si>
  <si>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</si>
  <si>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</si>
  <si>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</si>
  <si>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</si>
  <si>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</si>
  <si>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</si>
  <si>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</si>
  <si>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</si>
  <si>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</si>
  <si>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</si>
  <si>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</si>
  <si>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</si>
  <si>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</si>
  <si>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</si>
  <si>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</si>
  <si>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</si>
  <si>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</si>
  <si>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</si>
  <si>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</si>
  <si>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</si>
  <si>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</si>
  <si>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</si>
  <si>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</si>
  <si>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</si>
  <si>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</si>
  <si>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</si>
  <si>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</si>
  <si>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</si>
  <si>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</si>
  <si>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</si>
  <si>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</si>
  <si>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</si>
  <si>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</si>
  <si>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</si>
  <si>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</si>
  <si>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</si>
  <si>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</si>
  <si>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</si>
  <si>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</si>
  <si>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</si>
  <si>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</si>
  <si>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</si>
  <si>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</si>
  <si>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</si>
  <si>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</si>
  <si>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</si>
  <si>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</si>
  <si>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</si>
  <si>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</si>
  <si>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</si>
  <si>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</si>
  <si>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</si>
  <si>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</si>
  <si>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</si>
  <si>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</si>
  <si>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</si>
  <si>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</si>
  <si>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</si>
  <si>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</si>
  <si>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</si>
  <si>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</si>
  <si>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</si>
  <si>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</si>
  <si>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</si>
  <si>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</si>
  <si>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</si>
  <si>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</si>
  <si>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</si>
  <si>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</si>
  <si>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</si>
  <si>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</si>
  <si>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</si>
  <si>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</si>
  <si>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</si>
  <si>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</si>
  <si>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</si>
  <si>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</si>
  <si>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</si>
  <si>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</si>
  <si>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</si>
  <si>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</si>
  <si>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</si>
  <si>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</si>
  <si>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</si>
  <si>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</si>
  <si>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</si>
  <si>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</si>
  <si>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</si>
  <si>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</si>
  <si>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</si>
  <si>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</si>
  <si>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</si>
  <si>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</si>
  <si>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</si>
  <si>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</si>
  <si>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</si>
  <si>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</si>
  <si>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</si>
  <si>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</si>
  <si>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</si>
  <si>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</si>
  <si>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</si>
  <si>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</si>
  <si>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</si>
  <si>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</si>
  <si>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</si>
  <si>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</si>
  <si>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</si>
  <si>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</si>
  <si>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</si>
  <si>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</si>
  <si>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</si>
  <si>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</si>
  <si>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</si>
  <si>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</si>
  <si>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</si>
  <si>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</si>
  <si>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</si>
  <si>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</si>
  <si>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</si>
  <si>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</si>
  <si>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</si>
  <si>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</si>
  <si>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</si>
  <si>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</si>
  <si>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</si>
  <si>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</si>
  <si>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</si>
  <si>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</si>
  <si>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</si>
  <si>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</si>
  <si>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</si>
  <si>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</si>
  <si>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</si>
  <si>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</si>
  <si>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</si>
  <si>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</si>
  <si>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</si>
  <si>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</si>
  <si>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</si>
  <si>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</si>
  <si>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</si>
  <si>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</si>
  <si>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</si>
  <si>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</si>
  <si>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</si>
  <si>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</si>
  <si>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</si>
  <si>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</si>
  <si>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</si>
  <si>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</si>
  <si>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</si>
  <si>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</si>
  <si>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</si>
  <si>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</si>
  <si>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</si>
  <si>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</si>
  <si>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</si>
  <si>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</si>
  <si>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</si>
  <si>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</si>
  <si>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</si>
  <si>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</si>
  <si>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</si>
  <si>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</si>
  <si>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</si>
  <si>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</si>
  <si>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</si>
  <si>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</si>
  <si>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</si>
  <si>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</si>
  <si>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</si>
  <si>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</si>
  <si>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</si>
  <si>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</si>
  <si>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</si>
  <si>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</si>
  <si>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</si>
  <si>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</si>
  <si>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</si>
  <si>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</si>
  <si>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</si>
  <si>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</si>
  <si>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</si>
  <si>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</si>
  <si>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</si>
  <si>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</si>
  <si>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</si>
  <si>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</si>
  <si>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</si>
  <si>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</si>
  <si>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</si>
  <si>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</si>
  <si>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</si>
  <si>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</si>
  <si>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</si>
  <si>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</si>
  <si>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</si>
  <si>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</si>
  <si>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</si>
  <si>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</si>
  <si>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</si>
  <si>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</si>
  <si>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</si>
  <si>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</si>
  <si>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</si>
  <si>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</si>
  <si>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</si>
  <si>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</si>
  <si>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</si>
  <si>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</si>
  <si>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</si>
  <si>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</si>
  <si>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</si>
  <si>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</si>
  <si>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</si>
  <si>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</si>
  <si>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</si>
  <si>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</si>
  <si>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</si>
  <si>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</si>
  <si>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</si>
  <si>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</si>
  <si>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</si>
  <si>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</si>
  <si>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</si>
  <si>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</si>
  <si>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</si>
  <si>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</si>
  <si>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</si>
  <si>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</si>
  <si>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</si>
  <si>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</si>
  <si>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</si>
  <si>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</si>
  <si>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</si>
  <si>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</si>
  <si>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</si>
  <si>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</si>
  <si>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</si>
  <si>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</si>
  <si>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</si>
  <si>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</si>
  <si>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</si>
  <si>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</si>
  <si>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</si>
  <si>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</si>
  <si>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</si>
  <si>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</si>
  <si>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</si>
  <si>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</si>
  <si>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</si>
  <si>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</si>
  <si>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</si>
  <si>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</si>
  <si>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</si>
  <si>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</si>
  <si>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</si>
  <si>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</si>
  <si>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</si>
  <si>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</si>
  <si>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</si>
  <si>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</si>
  <si>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</si>
  <si>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</si>
  <si>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</si>
  <si>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</si>
  <si>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</si>
  <si>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</si>
  <si>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</si>
  <si>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</si>
  <si>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</si>
  <si>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</si>
  <si>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</si>
  <si>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</si>
  <si>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</si>
  <si>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</si>
  <si>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</si>
  <si>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</si>
  <si>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</si>
  <si>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</si>
  <si>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</si>
  <si>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</si>
  <si>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</si>
  <si>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</si>
  <si>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</si>
  <si>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</si>
  <si>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</si>
  <si>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</si>
  <si>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</si>
  <si>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</si>
  <si>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</si>
  <si>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</si>
  <si>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</si>
  <si>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</si>
  <si>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</si>
  <si>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</si>
  <si>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</si>
  <si>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</si>
  <si>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</si>
  <si>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</si>
  <si>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</si>
  <si>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</si>
  <si>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</si>
  <si>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</si>
  <si>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</si>
  <si>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</si>
  <si>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</si>
  <si>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</si>
  <si>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</si>
  <si>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</si>
  <si>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</si>
  <si>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</si>
  <si>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</si>
  <si>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</si>
  <si>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</si>
  <si>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</si>
  <si>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</si>
  <si>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</si>
  <si>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</si>
  <si>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</si>
  <si>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</si>
  <si>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</si>
  <si>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</si>
  <si>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</si>
  <si>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</si>
  <si>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</si>
  <si>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</si>
  <si>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</si>
  <si>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</si>
  <si>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</si>
  <si>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</si>
  <si>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</si>
  <si>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</si>
  <si>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</si>
  <si>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</si>
  <si>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</si>
  <si>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</si>
  <si>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</si>
  <si>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</si>
  <si>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</si>
  <si>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</si>
  <si>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</si>
  <si>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</si>
  <si>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</si>
  <si>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</si>
  <si>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</si>
  <si>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</si>
  <si>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</si>
  <si>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</si>
  <si>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</si>
  <si>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</si>
  <si>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</si>
  <si>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</si>
  <si>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</si>
  <si>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</si>
  <si>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</si>
  <si>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</si>
  <si>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</si>
  <si>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</si>
  <si>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</si>
  <si>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</si>
  <si>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</si>
  <si>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</si>
  <si>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</si>
  <si>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</si>
  <si>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</si>
  <si>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</si>
  <si>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</si>
  <si>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</si>
  <si>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</si>
  <si>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</si>
  <si>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</si>
  <si>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</si>
  <si>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</si>
  <si>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</si>
  <si>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</si>
  <si>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</si>
  <si>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</si>
  <si>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</si>
  <si>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</si>
  <si>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</si>
  <si>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</si>
  <si>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</si>
  <si>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</si>
  <si>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</si>
  <si>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</si>
  <si>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</si>
  <si>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</si>
  <si>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</si>
  <si>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</si>
  <si>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</si>
  <si>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</si>
  <si>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</si>
  <si>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</si>
  <si>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</si>
  <si>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</si>
  <si>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</si>
  <si>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</si>
  <si>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</si>
  <si>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</si>
  <si>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</si>
  <si>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</si>
  <si>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</si>
  <si>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</si>
  <si>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</si>
  <si>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</si>
  <si>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</si>
  <si>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</si>
  <si>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</si>
  <si>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</si>
  <si>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</si>
  <si>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</si>
  <si>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</si>
  <si>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</si>
  <si>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</si>
  <si>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</si>
  <si>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</si>
  <si>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</si>
  <si>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</si>
  <si>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</si>
  <si>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</si>
  <si>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</si>
  <si>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</si>
  <si>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</si>
  <si>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</si>
  <si>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</si>
  <si>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</si>
  <si>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</si>
  <si>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</si>
  <si>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</si>
  <si>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</si>
  <si>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</si>
  <si>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</si>
  <si>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</si>
  <si>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</si>
  <si>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</si>
  <si>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</si>
  <si>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</si>
  <si>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</si>
  <si>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</si>
  <si>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</si>
  <si>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</si>
  <si>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</si>
  <si>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</si>
  <si>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</si>
  <si>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</si>
  <si>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</si>
  <si>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</si>
  <si>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</si>
  <si>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</si>
  <si>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</si>
  <si>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</si>
  <si>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</si>
  <si>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</si>
  <si>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</si>
  <si>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</si>
  <si>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</si>
  <si>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</si>
  <si>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</si>
  <si>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</si>
  <si>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</si>
  <si>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</si>
  <si>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</si>
  <si>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</si>
  <si>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</si>
  <si>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</si>
  <si>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</si>
  <si>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</si>
  <si>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</si>
  <si>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</si>
  <si>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</si>
  <si>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</si>
  <si>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</si>
  <si>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</si>
  <si>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</si>
  <si>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</si>
  <si>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</si>
  <si>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</si>
  <si>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</si>
  <si>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</si>
  <si>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</si>
  <si>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</si>
  <si>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</si>
  <si>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</si>
  <si>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</si>
  <si>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</si>
  <si>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</si>
  <si>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</si>
  <si>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</si>
  <si>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</si>
  <si>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</si>
  <si>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</si>
  <si>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</si>
  <si>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</si>
  <si>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</si>
  <si>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</si>
  <si>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</si>
  <si>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</si>
  <si>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</si>
  <si>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</si>
  <si>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</si>
  <si>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</si>
  <si>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</si>
  <si>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</si>
  <si>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</si>
  <si>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</si>
  <si>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</si>
  <si>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</si>
  <si>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</si>
  <si>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</si>
  <si>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</si>
  <si>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</si>
  <si>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</si>
  <si>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</si>
  <si>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</si>
  <si>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</si>
  <si>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</si>
  <si>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</si>
  <si>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</si>
  <si>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</si>
  <si>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</si>
  <si>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</si>
  <si>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</si>
  <si>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</si>
  <si>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</si>
  <si>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</si>
  <si>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</si>
  <si>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</si>
  <si>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</si>
  <si>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</si>
  <si>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</si>
  <si>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</si>
  <si>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</si>
  <si>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</si>
  <si>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</si>
  <si>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</si>
  <si>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</si>
  <si>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</si>
  <si>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</si>
  <si>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</si>
  <si>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</si>
  <si>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</si>
  <si>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</si>
  <si>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</si>
  <si>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</si>
  <si>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</si>
  <si>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</si>
  <si>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</si>
  <si>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</si>
  <si>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</si>
  <si>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</si>
  <si>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</si>
  <si>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</si>
  <si>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</si>
  <si>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</si>
  <si>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</si>
  <si>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</si>
  <si>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</si>
  <si>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</si>
  <si>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</si>
  <si>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</si>
  <si>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</si>
  <si>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</si>
  <si>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</si>
  <si>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</si>
  <si>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</si>
  <si>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</si>
  <si>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</si>
  <si>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</si>
  <si>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</si>
  <si>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</si>
  <si>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</si>
  <si>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</si>
  <si>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</si>
  <si>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</si>
  <si>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</si>
  <si>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</si>
  <si>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</si>
  <si>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</si>
  <si>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</si>
  <si>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</si>
  <si>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</si>
  <si>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</si>
  <si>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</si>
  <si>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</si>
  <si>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</si>
  <si>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</si>
  <si>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</si>
  <si>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</si>
  <si>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</si>
  <si>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</si>
  <si>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</si>
  <si>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</si>
  <si>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</si>
  <si>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</si>
  <si>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</si>
  <si>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</si>
  <si>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</si>
  <si>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</si>
  <si>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</si>
  <si>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</si>
  <si>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</si>
  <si>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</si>
  <si>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</si>
  <si>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</si>
  <si>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</si>
  <si>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</si>
  <si>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</si>
  <si>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</si>
  <si>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</si>
  <si>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</si>
  <si>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</si>
  <si>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</si>
  <si>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</si>
  <si>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</si>
  <si>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</si>
  <si>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</si>
  <si>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</si>
  <si>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</si>
  <si>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</si>
  <si>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</si>
  <si>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</si>
  <si>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</si>
  <si>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</si>
  <si>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</si>
  <si>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</si>
  <si>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</si>
  <si>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</si>
  <si>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</si>
  <si>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</si>
  <si>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</si>
  <si>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</si>
  <si>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</si>
  <si>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</si>
  <si>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</si>
  <si>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</si>
  <si>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</si>
  <si>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</si>
  <si>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</si>
  <si>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</si>
  <si>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</si>
  <si>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</si>
  <si>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</si>
  <si>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</si>
  <si>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</si>
  <si>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</si>
  <si>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</si>
  <si>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</si>
  <si>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</si>
  <si>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</si>
  <si>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</si>
  <si>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</si>
  <si>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</si>
  <si>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</si>
  <si>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</si>
  <si>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</si>
  <si>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</si>
  <si>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</si>
  <si>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</si>
  <si>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</si>
  <si>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</si>
  <si>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</si>
  <si>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</si>
  <si>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</si>
  <si>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</si>
  <si>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</si>
  <si>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</si>
  <si>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</si>
  <si>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</si>
  <si>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</si>
  <si>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</si>
  <si>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</si>
  <si>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</si>
  <si>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</si>
  <si>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</si>
  <si>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</si>
  <si>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</si>
  <si>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</si>
  <si>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</si>
  <si>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</si>
  <si>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</si>
  <si>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</si>
  <si>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</si>
  <si>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</si>
  <si>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</si>
  <si>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</si>
  <si>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</si>
  <si>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</si>
  <si>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</si>
  <si>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</si>
  <si>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</si>
  <si>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</si>
  <si>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</si>
  <si>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</si>
  <si>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</si>
  <si>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</si>
  <si>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</si>
  <si>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</si>
  <si>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</si>
  <si>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</si>
  <si>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</si>
  <si>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</si>
  <si>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</si>
  <si>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</si>
  <si>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</si>
  <si>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</si>
  <si>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</si>
  <si>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</si>
  <si>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</si>
  <si>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</si>
  <si>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</si>
  <si>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</si>
  <si>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</si>
  <si>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</si>
  <si>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</si>
  <si>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</si>
  <si>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</si>
  <si>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</si>
  <si>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</si>
  <si>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</si>
  <si>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</si>
  <si>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</si>
  <si>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</si>
  <si>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</si>
  <si>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</si>
  <si>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</si>
  <si>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</si>
  <si>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</si>
  <si>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</si>
  <si>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</si>
  <si>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</si>
  <si>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</si>
  <si>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</si>
  <si>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</si>
  <si>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</si>
  <si>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</si>
  <si>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</si>
  <si>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</si>
  <si>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</si>
  <si>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</si>
  <si>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</si>
  <si>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</si>
  <si>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</si>
  <si>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</si>
  <si>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</si>
  <si>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</si>
  <si>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</si>
  <si>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</si>
  <si>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</si>
  <si>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</si>
  <si>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</si>
  <si>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</si>
  <si>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</si>
  <si>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</si>
  <si>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</si>
  <si>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</si>
  <si>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</si>
  <si>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</si>
  <si>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</si>
  <si>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</si>
  <si>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</si>
  <si>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</si>
  <si>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</si>
  <si>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</si>
  <si>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</si>
  <si>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</si>
  <si>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</si>
  <si>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</si>
  <si>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</si>
  <si>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</si>
  <si>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</si>
  <si>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</si>
  <si>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</si>
  <si>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</si>
  <si>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</si>
  <si>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</si>
  <si>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</si>
  <si>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</si>
  <si>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</si>
  <si>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</si>
  <si>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</si>
  <si>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</si>
  <si>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</si>
  <si>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</si>
  <si>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</si>
  <si>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</si>
  <si>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</si>
  <si>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</si>
  <si>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</si>
  <si>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</si>
  <si>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</si>
  <si>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</si>
  <si>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</si>
  <si>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</si>
  <si>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</si>
  <si>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</si>
  <si>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</si>
  <si>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</si>
  <si>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</si>
  <si>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</si>
  <si>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</si>
  <si>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</si>
  <si>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</si>
  <si>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</si>
  <si>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</si>
  <si>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</si>
  <si>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</si>
  <si>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</si>
  <si>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</si>
  <si>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</si>
  <si>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</si>
  <si>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</si>
  <si>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</si>
  <si>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</si>
  <si>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</si>
  <si>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</si>
  <si>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</si>
  <si>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</si>
  <si>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</si>
  <si>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</si>
  <si>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</si>
  <si>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</si>
  <si>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</si>
  <si>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</si>
  <si>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</si>
  <si>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</si>
  <si>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</si>
  <si>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</si>
  <si>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</si>
  <si>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</si>
  <si>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</si>
  <si>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</si>
  <si>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</si>
  <si>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</si>
  <si>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</si>
  <si>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</si>
  <si>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</si>
  <si>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</si>
  <si>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</si>
  <si>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</si>
  <si>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</si>
  <si>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</si>
  <si>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</si>
  <si>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</si>
  <si>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</si>
  <si>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</si>
  <si>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</si>
  <si>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</si>
  <si>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</si>
  <si>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</si>
  <si>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</si>
  <si>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</si>
  <si>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</si>
  <si>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</si>
  <si>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</si>
  <si>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</si>
  <si>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</si>
  <si>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</si>
  <si>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</si>
  <si>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</si>
  <si>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</si>
  <si>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</si>
  <si>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</si>
  <si>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</si>
  <si>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</si>
  <si>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</si>
  <si>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</si>
  <si>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</si>
  <si>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</si>
  <si>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</si>
  <si>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</si>
  <si>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</si>
  <si>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</si>
  <si>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</si>
  <si>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</si>
  <si>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</si>
  <si>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</si>
  <si>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</si>
  <si>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</si>
  <si>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</si>
  <si>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</si>
  <si>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</si>
  <si>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</si>
  <si>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</si>
  <si>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</si>
  <si>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</si>
  <si>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</si>
  <si>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</si>
  <si>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</si>
  <si>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</si>
  <si>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</si>
  <si>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</si>
  <si>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</si>
  <si>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</si>
  <si>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</si>
  <si>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</si>
  <si>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</si>
  <si>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</si>
  <si>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</si>
  <si>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</si>
  <si>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</si>
  <si>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</si>
  <si>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</si>
  <si>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</si>
  <si>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</si>
  <si>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</si>
  <si>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</si>
  <si>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</si>
  <si>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</si>
  <si>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</si>
  <si>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</si>
  <si>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</si>
  <si>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</si>
  <si>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</si>
  <si>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</si>
  <si>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</si>
  <si>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</si>
  <si>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</si>
  <si>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</si>
  <si>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</si>
  <si>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</si>
  <si>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</si>
  <si>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</si>
  <si>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</si>
  <si>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</si>
  <si>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</si>
  <si>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</si>
  <si>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</si>
  <si>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</si>
  <si>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</si>
  <si>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</si>
  <si>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</si>
  <si>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</si>
  <si>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</si>
  <si>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</si>
  <si>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</si>
  <si>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</si>
  <si>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</si>
  <si>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</si>
  <si>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</si>
  <si>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</si>
  <si>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</si>
  <si>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</si>
  <si>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</si>
  <si>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</si>
  <si>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</si>
  <si>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</si>
  <si>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</si>
  <si>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</si>
  <si>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</si>
  <si>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</si>
  <si>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</si>
  <si>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</si>
  <si>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</si>
  <si>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</si>
  <si>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</si>
  <si>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</si>
  <si>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</si>
  <si>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</si>
  <si>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</si>
  <si>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</si>
  <si>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</si>
  <si>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</si>
  <si>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</si>
  <si>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</si>
  <si>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</si>
  <si>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</si>
  <si>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</si>
  <si>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</si>
  <si>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</si>
  <si>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</si>
  <si>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</si>
  <si>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</si>
  <si>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</si>
  <si>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</si>
  <si>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</si>
  <si>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</si>
  <si>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</si>
  <si>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</si>
  <si>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</si>
  <si>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</si>
  <si>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</si>
  <si>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</si>
  <si>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</si>
  <si>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</si>
  <si>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</si>
  <si>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</si>
  <si>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</si>
  <si>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</si>
  <si>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</si>
  <si>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</si>
  <si>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</si>
  <si>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</si>
  <si>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</si>
  <si>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</si>
  <si>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</si>
  <si>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</si>
  <si>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</si>
  <si>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</si>
  <si>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</si>
  <si>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</si>
  <si>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</si>
  <si>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</si>
  <si>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</si>
  <si>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</si>
  <si>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</si>
  <si>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</si>
  <si>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</si>
  <si>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</si>
  <si>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</si>
  <si>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</si>
  <si>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</si>
  <si>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</si>
  <si>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</si>
  <si>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</si>
  <si>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</si>
  <si>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</si>
  <si>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</si>
  <si>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</si>
  <si>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</si>
  <si>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</si>
  <si>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</si>
  <si>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</si>
  <si>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</si>
  <si>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</si>
  <si>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</si>
  <si>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</si>
  <si>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</si>
  <si>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</si>
  <si>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</si>
  <si>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</si>
  <si>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</si>
  <si>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</si>
  <si>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</si>
  <si>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</si>
  <si>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</si>
  <si>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</si>
  <si>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</si>
  <si>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</si>
  <si>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</si>
  <si>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</si>
  <si>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</si>
  <si>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</si>
  <si>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</si>
  <si>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</si>
  <si>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</si>
  <si>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</si>
  <si>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</si>
  <si>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</si>
  <si>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</si>
  <si>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</si>
  <si>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</si>
  <si>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</si>
  <si>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</si>
  <si>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</si>
  <si>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</si>
  <si>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</si>
  <si>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</si>
  <si>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</si>
  <si>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</si>
  <si>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</si>
  <si>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</si>
  <si>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</si>
  <si>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</si>
  <si>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</si>
  <si>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</si>
  <si>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</si>
  <si>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</si>
  <si>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</si>
  <si>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</si>
  <si>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</si>
  <si>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</si>
  <si>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</si>
  <si>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</si>
  <si>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</si>
  <si>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</si>
  <si>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</si>
  <si>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</si>
  <si>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</si>
  <si>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</si>
  <si>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</si>
  <si>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</si>
  <si>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</si>
  <si>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</si>
  <si>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</si>
  <si>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</si>
  <si>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</si>
  <si>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</si>
  <si>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</si>
  <si>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</si>
  <si>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</si>
  <si>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</si>
  <si>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</si>
  <si>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</si>
  <si>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</si>
  <si>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</si>
  <si>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</si>
  <si>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</si>
  <si>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</si>
  <si>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</si>
  <si>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</si>
  <si>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</si>
  <si>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</si>
  <si>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</si>
  <si>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</si>
  <si>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</si>
  <si>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</si>
  <si>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</si>
  <si>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</si>
  <si>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</si>
  <si>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</si>
  <si>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</si>
  <si>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</si>
  <si>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</si>
  <si>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</si>
  <si>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</si>
  <si>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</si>
  <si>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</si>
  <si>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</si>
  <si>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</si>
  <si>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</si>
  <si>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</si>
  <si>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</si>
  <si>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</si>
  <si>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</si>
  <si>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</si>
  <si>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</si>
  <si>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</si>
  <si>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</si>
  <si>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</si>
  <si>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</si>
  <si>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</si>
  <si>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</si>
  <si>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</si>
  <si>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</si>
  <si>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</si>
  <si>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</si>
  <si>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</si>
  <si>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</si>
  <si>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</si>
  <si>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</si>
  <si>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</si>
  <si>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</si>
  <si>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</si>
  <si>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</si>
  <si>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</si>
  <si>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</si>
  <si>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</si>
  <si>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</si>
  <si>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</si>
  <si>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</si>
  <si>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</si>
  <si>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</si>
  <si>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</si>
  <si>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</si>
  <si>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</si>
  <si>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</si>
  <si>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</si>
  <si>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</si>
  <si>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</si>
  <si>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</si>
  <si>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</si>
  <si>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</si>
  <si>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</si>
  <si>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</si>
  <si>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</si>
  <si>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</si>
  <si>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</si>
  <si>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</si>
  <si>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</si>
  <si>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</si>
  <si>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</si>
  <si>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</si>
  <si>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</si>
  <si>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</si>
  <si>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</si>
  <si>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</si>
  <si>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</si>
  <si>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</si>
  <si>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</si>
  <si>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</si>
  <si>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</si>
  <si>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</si>
  <si>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</si>
  <si>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</si>
  <si>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</si>
  <si>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</si>
  <si>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</si>
  <si>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</si>
  <si>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</si>
  <si>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</si>
  <si>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</si>
  <si>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</si>
  <si>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</si>
  <si>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</si>
  <si>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</si>
  <si>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</si>
  <si>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</si>
  <si>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</si>
  <si>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</si>
  <si>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</si>
  <si>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</si>
  <si>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</si>
  <si>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</si>
  <si>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</si>
  <si>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</si>
  <si>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</si>
  <si>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</si>
  <si>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</si>
  <si>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</si>
  <si>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</si>
  <si>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</si>
  <si>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</si>
  <si>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</si>
  <si>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</si>
  <si>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</si>
  <si>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</si>
  <si>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</si>
  <si>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</si>
  <si>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</si>
  <si>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</si>
  <si>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</si>
  <si>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</si>
  <si>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</si>
  <si>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</si>
  <si>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</si>
  <si>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</si>
  <si>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</si>
  <si>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</si>
  <si>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</si>
  <si>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</si>
  <si>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</si>
  <si>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</si>
  <si>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</si>
  <si>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</si>
  <si>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</si>
  <si>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</si>
  <si>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</si>
  <si>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</si>
  <si>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</si>
  <si>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</si>
  <si>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</si>
  <si>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</si>
  <si>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</si>
  <si>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</si>
  <si>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</si>
  <si>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</si>
  <si>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</si>
  <si>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</si>
  <si>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</si>
  <si>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</si>
  <si>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</si>
  <si>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</si>
  <si>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</si>
  <si>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</si>
  <si>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</si>
  <si>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</si>
  <si>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</si>
  <si>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</si>
  <si>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</si>
  <si>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</si>
  <si>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</si>
  <si>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</si>
  <si>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</si>
  <si>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</si>
  <si>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</si>
  <si>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</si>
  <si>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</si>
  <si>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</si>
  <si>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</si>
  <si>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</si>
  <si>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</si>
  <si>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</si>
  <si>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</si>
  <si>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</si>
  <si>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</si>
  <si>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</si>
  <si>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</si>
  <si>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</si>
  <si>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</si>
  <si>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</si>
  <si>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</si>
  <si>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</si>
  <si>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</si>
  <si>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</si>
  <si>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</si>
  <si>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</si>
  <si>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</si>
  <si>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</si>
  <si>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</si>
  <si>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</si>
  <si>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</si>
  <si>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</si>
  <si>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</si>
  <si>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</si>
  <si>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</si>
  <si>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</si>
  <si>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</si>
  <si>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</si>
  <si>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</si>
  <si>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</si>
  <si>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</si>
  <si>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</si>
  <si>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</si>
  <si>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</si>
  <si>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</si>
  <si>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</si>
  <si>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</si>
  <si>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</si>
  <si>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</si>
  <si>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</si>
  <si>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</si>
  <si>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</si>
  <si>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</si>
  <si>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</si>
  <si>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</si>
  <si>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</si>
  <si>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</si>
  <si>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</si>
  <si>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</si>
  <si>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</si>
  <si>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</si>
  <si>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</si>
  <si>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</si>
  <si>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</si>
  <si>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</si>
  <si>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</si>
  <si>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</si>
  <si>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</si>
  <si>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</si>
  <si>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</si>
  <si>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</si>
  <si>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</si>
  <si>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</si>
  <si>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</si>
  <si>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</si>
  <si>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</si>
  <si>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</si>
  <si>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</si>
  <si>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</si>
  <si>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</si>
  <si>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</si>
  <si>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</si>
  <si>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</si>
  <si>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</si>
  <si>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</si>
  <si>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</si>
  <si>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</si>
  <si>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</si>
  <si>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</si>
  <si>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</si>
  <si>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</si>
  <si>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</si>
  <si>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</si>
  <si>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</si>
  <si>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</si>
  <si>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</si>
  <si>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</si>
  <si>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</si>
  <si>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</si>
  <si>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</si>
  <si>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</si>
  <si>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</si>
  <si>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</si>
  <si>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</si>
  <si>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</si>
  <si>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</si>
  <si>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</si>
  <si>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</si>
  <si>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</si>
  <si>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</si>
  <si>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</si>
  <si>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</si>
  <si>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</si>
  <si>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</si>
  <si>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</si>
  <si>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</si>
  <si>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</si>
  <si>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</si>
  <si>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</si>
  <si>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</si>
  <si>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</si>
  <si>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</si>
  <si>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</si>
  <si>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</si>
  <si>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</si>
  <si>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</si>
  <si>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</si>
  <si>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</si>
  <si>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</si>
  <si>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</si>
  <si>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</si>
  <si>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</si>
  <si>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</si>
  <si>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</si>
  <si>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</si>
  <si>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</si>
  <si>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</si>
  <si>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</si>
  <si>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</si>
  <si>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</si>
  <si>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</si>
  <si>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</si>
  <si>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</si>
  <si>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</si>
  <si>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</si>
  <si>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</si>
  <si>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</si>
  <si>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</si>
  <si>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</si>
  <si>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</si>
  <si>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</si>
  <si>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</si>
  <si>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</si>
  <si>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</si>
  <si>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</si>
  <si>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</si>
  <si>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</si>
  <si>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</si>
  <si>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</si>
  <si>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</si>
  <si>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</si>
  <si>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</si>
  <si>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</si>
  <si>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</si>
  <si>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</si>
  <si>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</si>
  <si>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</si>
  <si>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</si>
  <si>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</si>
  <si>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</si>
  <si>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</si>
  <si>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</si>
  <si>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</si>
  <si>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</si>
  <si>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</si>
  <si>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</si>
  <si>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</si>
  <si>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</si>
  <si>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</si>
  <si>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</si>
  <si>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</si>
  <si>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</si>
  <si>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</si>
  <si>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</si>
  <si>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</si>
  <si>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</si>
  <si>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</si>
  <si>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</si>
  <si>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</si>
  <si>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</si>
  <si>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</si>
  <si>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</si>
  <si>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</si>
  <si>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</si>
  <si>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</si>
  <si>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</si>
  <si>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</si>
  <si>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</si>
  <si>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</si>
  <si>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</si>
  <si>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</si>
  <si>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</si>
  <si>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</si>
  <si>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</si>
  <si>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</si>
  <si>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</si>
  <si>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</si>
  <si>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</si>
  <si>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</si>
  <si>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</si>
  <si>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</si>
  <si>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</si>
  <si>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</si>
  <si>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</si>
  <si>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</si>
  <si>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</si>
  <si>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</si>
  <si>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</si>
  <si>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</si>
  <si>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</si>
  <si>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</si>
  <si>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</si>
  <si>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</si>
  <si>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</si>
  <si>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</si>
  <si>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</si>
  <si>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</si>
  <si>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</si>
  <si>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</si>
  <si>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</si>
  <si>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</si>
  <si>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</si>
  <si>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</si>
  <si>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</si>
  <si>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</si>
  <si>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</si>
  <si>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</si>
  <si>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</si>
  <si>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</si>
  <si>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</si>
  <si>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</si>
  <si>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</si>
  <si>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</si>
  <si>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</si>
  <si>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</si>
  <si>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</si>
  <si>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</si>
  <si>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</si>
  <si>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</si>
  <si>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</si>
  <si>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</si>
  <si>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</si>
  <si>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</si>
  <si>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</si>
  <si>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</si>
  <si>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</si>
  <si>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</si>
  <si>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</si>
  <si>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</si>
  <si>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</si>
  <si>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</si>
  <si>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</si>
  <si>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</si>
  <si>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</si>
  <si>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</si>
  <si>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</si>
  <si>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</si>
  <si>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</si>
  <si>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</si>
  <si>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</si>
  <si>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</si>
  <si>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</si>
  <si>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</si>
  <si>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</si>
  <si>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</si>
  <si>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</si>
  <si>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</si>
  <si>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</si>
  <si>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</si>
  <si>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</si>
  <si>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</si>
  <si>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</si>
  <si>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</si>
  <si>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</si>
  <si>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</si>
  <si>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</si>
  <si>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</si>
  <si>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</si>
  <si>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</si>
  <si>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</si>
  <si>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</si>
  <si>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</si>
  <si>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</si>
  <si>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</si>
  <si>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</si>
  <si>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</si>
  <si>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</si>
  <si>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</si>
  <si>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</si>
  <si>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</si>
  <si>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</si>
  <si>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</si>
  <si>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</si>
  <si>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</si>
  <si>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</si>
  <si>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</si>
  <si>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</si>
  <si>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</si>
  <si>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</si>
  <si>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</si>
  <si>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</si>
  <si>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</si>
  <si>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</si>
  <si>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</si>
  <si>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</si>
  <si>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</si>
  <si>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</si>
  <si>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</si>
  <si>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</si>
  <si>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</si>
  <si>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</si>
  <si>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</si>
  <si>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</si>
  <si>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</si>
  <si>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</si>
  <si>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</si>
  <si>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</si>
  <si>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</si>
  <si>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</si>
  <si>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</si>
  <si>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</si>
  <si>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</si>
  <si>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</si>
  <si>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</si>
  <si>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</si>
  <si>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</si>
  <si>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</si>
  <si>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</si>
  <si>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</si>
  <si>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</si>
  <si>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</si>
  <si>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</si>
  <si>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</si>
  <si>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</si>
  <si>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</si>
  <si>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</si>
  <si>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</si>
  <si>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</si>
  <si>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</si>
  <si>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</si>
  <si>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</si>
  <si>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</si>
  <si>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</si>
  <si>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</si>
  <si>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</si>
  <si>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</si>
  <si>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</si>
  <si>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</si>
  <si>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</si>
  <si>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</si>
  <si>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</si>
  <si>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</si>
  <si>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</si>
  <si>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</si>
  <si>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</si>
  <si>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</si>
  <si>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</si>
  <si>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</si>
  <si>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</si>
  <si>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</si>
  <si>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</si>
  <si>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</si>
  <si>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</si>
  <si>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</si>
  <si>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</si>
  <si>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</si>
  <si>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</si>
  <si>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</si>
  <si>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</si>
  <si>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</si>
  <si>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</si>
  <si>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</si>
  <si>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</si>
  <si>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</si>
  <si>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</si>
  <si>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</si>
  <si>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</si>
  <si>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</si>
  <si>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</si>
  <si>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</si>
  <si>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</si>
  <si>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</si>
  <si>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</si>
  <si>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</si>
  <si>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</si>
  <si>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</si>
  <si>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</si>
  <si>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</si>
  <si>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</si>
  <si>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</si>
  <si>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</si>
  <si>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</si>
  <si>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</si>
  <si>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</si>
  <si>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</si>
  <si>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</si>
  <si>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</si>
  <si>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</si>
  <si>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</si>
  <si>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</si>
  <si>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</si>
  <si>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</si>
  <si>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</si>
  <si>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</si>
  <si>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</si>
  <si>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</si>
  <si>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</si>
  <si>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</si>
  <si>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</si>
  <si>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</si>
  <si>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</si>
  <si>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</si>
  <si>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</si>
  <si>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</si>
  <si>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</si>
  <si>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</si>
  <si>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</si>
  <si>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</si>
  <si>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</si>
  <si>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</si>
  <si>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</si>
  <si>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</si>
  <si>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</si>
  <si>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</si>
  <si>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</si>
  <si>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</si>
  <si>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</si>
  <si>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</si>
  <si>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</si>
  <si>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</si>
  <si>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</si>
  <si>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</si>
  <si>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</si>
  <si>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</si>
  <si>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</si>
  <si>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</si>
  <si>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</si>
  <si>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</si>
  <si>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</si>
  <si>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</si>
  <si>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</si>
  <si>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</si>
  <si>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</si>
  <si>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</si>
  <si>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</si>
  <si>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</si>
  <si>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</si>
  <si>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</si>
  <si>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</si>
  <si>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</si>
  <si>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</si>
  <si>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</si>
  <si>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</si>
  <si>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</si>
  <si>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</si>
  <si>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</si>
  <si>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</si>
  <si>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</si>
  <si>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</si>
  <si>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</si>
  <si>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</si>
  <si>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</si>
  <si>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</si>
  <si>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</si>
  <si>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</si>
  <si>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</si>
  <si>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</si>
  <si>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</si>
  <si>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</si>
  <si>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</si>
  <si>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</si>
  <si>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</si>
  <si>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</si>
  <si>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</si>
  <si>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</si>
  <si>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</si>
  <si>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</si>
  <si>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</si>
  <si>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</si>
  <si>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</si>
  <si>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</si>
  <si>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</si>
  <si>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</si>
  <si>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</si>
  <si>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</si>
  <si>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</si>
  <si>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</si>
  <si>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</si>
  <si>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</si>
  <si>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</si>
  <si>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</si>
  <si>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</si>
  <si>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</si>
  <si>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</si>
  <si>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</si>
  <si>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</si>
  <si>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</si>
  <si>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</si>
  <si>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</si>
  <si>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</si>
  <si>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</si>
  <si>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</si>
  <si>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</si>
  <si>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</si>
  <si>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</si>
  <si>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</si>
  <si>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</si>
  <si>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</si>
  <si>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</si>
  <si>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</si>
  <si>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</si>
  <si>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</si>
  <si>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</si>
  <si>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</si>
  <si>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</si>
  <si>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</si>
  <si>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</si>
  <si>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</si>
  <si>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</si>
  <si>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</si>
  <si>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</si>
  <si>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</si>
  <si>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</si>
  <si>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</si>
  <si>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</si>
  <si>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</si>
  <si>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</si>
  <si>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</si>
  <si>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</si>
  <si>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</si>
  <si>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</si>
  <si>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</si>
  <si>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</si>
  <si>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</si>
  <si>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</si>
  <si>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</si>
  <si>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</si>
  <si>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</si>
  <si>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</si>
  <si>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</si>
  <si>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</si>
  <si>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</si>
  <si>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</si>
  <si>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</si>
  <si>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</si>
  <si>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</si>
  <si>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</si>
  <si>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</si>
  <si>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</si>
  <si>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</si>
  <si>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</si>
  <si>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</si>
  <si>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</si>
  <si>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</si>
  <si>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</si>
  <si>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</si>
  <si>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</si>
  <si>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</si>
  <si>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</si>
  <si>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</si>
  <si>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</si>
  <si>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</si>
  <si>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</si>
  <si>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</si>
  <si>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</si>
  <si>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</si>
  <si>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</si>
  <si>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</si>
  <si>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</si>
  <si>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</si>
  <si>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</si>
  <si>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</si>
  <si>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</si>
  <si>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</si>
  <si>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</si>
  <si>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</si>
  <si>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</si>
  <si>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</si>
  <si>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</si>
  <si>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</si>
  <si>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</si>
  <si>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</si>
  <si>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</si>
  <si>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</si>
  <si>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</si>
  <si>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</si>
  <si>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</si>
  <si>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</si>
  <si>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</si>
  <si>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</si>
  <si>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</si>
  <si>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</si>
  <si>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</si>
  <si>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</si>
  <si>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</si>
  <si>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</si>
  <si>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</si>
  <si>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</si>
  <si>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</si>
  <si>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</si>
  <si>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</si>
  <si>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</si>
  <si>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</si>
  <si>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</si>
  <si>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</si>
  <si>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</si>
  <si>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</si>
  <si>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</si>
  <si>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</si>
  <si>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</si>
  <si>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</si>
  <si>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</si>
  <si>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</si>
  <si>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</si>
  <si>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</si>
  <si>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</si>
  <si>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</si>
  <si>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</si>
  <si>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</si>
  <si>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</si>
  <si>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</si>
  <si>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</si>
  <si>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</si>
  <si>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</si>
  <si>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</si>
  <si>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</si>
  <si>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</si>
  <si>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</si>
  <si>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</si>
  <si>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</si>
  <si>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</si>
  <si>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</si>
  <si>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</si>
  <si>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</si>
  <si>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</si>
  <si>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</si>
  <si>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</si>
  <si>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</si>
  <si>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</si>
  <si>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</si>
  <si>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</si>
  <si>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</si>
  <si>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</si>
  <si>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</si>
  <si>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</si>
  <si>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</si>
  <si>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</si>
  <si>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</si>
  <si>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</si>
  <si>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</si>
  <si>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</si>
  <si>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</si>
  <si>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</si>
  <si>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</si>
  <si>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</si>
  <si>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</si>
  <si>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</si>
  <si>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</si>
  <si>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</si>
  <si>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</si>
  <si>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</si>
  <si>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</si>
  <si>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</si>
  <si>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</si>
  <si>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</si>
  <si>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</si>
  <si>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</si>
  <si>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</si>
  <si>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</si>
  <si>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</si>
  <si>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</si>
  <si>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</si>
  <si>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</si>
  <si>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</si>
  <si>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</si>
  <si>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</si>
  <si>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</si>
  <si>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</si>
  <si>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</si>
  <si>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</si>
  <si>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</si>
  <si>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</si>
  <si>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</si>
  <si>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</si>
  <si>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</si>
  <si>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</si>
  <si>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</si>
  <si>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</si>
  <si>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</si>
  <si>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</si>
  <si>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</si>
  <si>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</si>
  <si>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</si>
  <si>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</si>
  <si>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</si>
  <si>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</si>
  <si>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</si>
  <si>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</si>
  <si>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</si>
  <si>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</si>
  <si>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</si>
  <si>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</si>
  <si>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</si>
  <si>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</si>
  <si>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</si>
  <si>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</si>
  <si>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</si>
  <si>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</si>
  <si>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</si>
  <si>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</si>
  <si>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</si>
  <si>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</si>
  <si>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</si>
  <si>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</si>
  <si>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</si>
  <si>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</si>
  <si>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</si>
  <si>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</si>
  <si>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</si>
  <si>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</si>
  <si>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</si>
  <si>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</si>
  <si>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</si>
  <si>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</si>
  <si>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</si>
  <si>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</si>
  <si>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</si>
  <si>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</si>
  <si>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</si>
  <si>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</si>
  <si>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</si>
  <si>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</si>
  <si>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</si>
  <si>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</si>
  <si>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</si>
  <si>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</si>
  <si>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</si>
  <si>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</si>
  <si>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</si>
  <si>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</si>
  <si>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</si>
  <si>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</si>
  <si>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</si>
  <si>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</si>
  <si>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</si>
  <si>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</si>
  <si>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</si>
  <si>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</si>
  <si>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</si>
  <si>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</si>
  <si>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</si>
  <si>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</si>
  <si>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</si>
  <si>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</si>
  <si>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</si>
  <si>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</si>
  <si>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</si>
  <si>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</si>
  <si>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</si>
  <si>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</si>
  <si>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</si>
  <si>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</si>
  <si>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</si>
  <si>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</si>
  <si>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</si>
  <si>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</si>
  <si>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</si>
  <si>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</si>
  <si>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</si>
  <si>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</si>
  <si>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</si>
  <si>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</si>
  <si>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</si>
  <si>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</si>
  <si>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</si>
  <si>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</si>
  <si>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</si>
  <si>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</si>
  <si>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</si>
  <si>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</si>
  <si>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</si>
  <si>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</si>
  <si>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</si>
  <si>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</si>
  <si>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</si>
  <si>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</si>
  <si>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</si>
  <si>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</si>
  <si>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</si>
  <si>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</si>
  <si>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</si>
  <si>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</si>
  <si>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</si>
  <si>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</si>
  <si>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</si>
  <si>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</si>
  <si>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</si>
  <si>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</si>
  <si>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</si>
  <si>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</si>
  <si>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</si>
  <si>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</si>
  <si>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</si>
  <si>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</si>
  <si>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</si>
  <si>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</si>
  <si>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</si>
  <si>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</si>
  <si>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</si>
  <si>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</si>
  <si>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</si>
  <si>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</si>
  <si>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</si>
  <si>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</si>
  <si>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</si>
  <si>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</si>
  <si>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</si>
  <si>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</si>
  <si>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</si>
  <si>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</si>
  <si>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</si>
  <si>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</si>
  <si>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</si>
  <si>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</si>
  <si>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</si>
  <si>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</si>
  <si>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</si>
  <si>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</si>
  <si>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</si>
  <si>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</si>
  <si>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</si>
  <si>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</si>
  <si>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</si>
  <si>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</si>
  <si>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</si>
  <si>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</si>
  <si>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</si>
  <si>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</si>
  <si>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</si>
  <si>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</si>
  <si>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</si>
  <si>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</si>
  <si>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</si>
  <si>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</si>
  <si>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</si>
  <si>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</si>
  <si>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</si>
  <si>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</si>
  <si>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</si>
  <si>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</si>
  <si>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</si>
  <si>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</si>
  <si>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</si>
  <si>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</si>
  <si>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</si>
  <si>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</si>
  <si>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</si>
  <si>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</si>
  <si>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</si>
  <si>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</si>
  <si>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</si>
  <si>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</si>
  <si>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</si>
  <si>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</si>
  <si>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</si>
  <si>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</si>
  <si>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</si>
  <si>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</si>
  <si>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</si>
  <si>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</si>
  <si>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</si>
  <si>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</si>
  <si>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</si>
  <si>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</si>
  <si>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</si>
  <si>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</si>
  <si>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</si>
  <si>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</si>
  <si>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</si>
  <si>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</si>
  <si>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</si>
  <si>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</si>
  <si>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</si>
  <si>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</si>
  <si>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</si>
  <si>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</si>
  <si>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</si>
  <si>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</si>
  <si>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</si>
  <si>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</si>
  <si>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</si>
  <si>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</si>
  <si>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</si>
  <si>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</si>
  <si>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</si>
  <si>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</si>
  <si>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</si>
  <si>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</si>
  <si>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</si>
  <si>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</si>
  <si>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</si>
  <si>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</si>
  <si>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</si>
  <si>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</si>
  <si>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</si>
  <si>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</si>
  <si>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</si>
  <si>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</si>
  <si>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</si>
  <si>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</si>
  <si>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</si>
  <si>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</si>
  <si>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</si>
  <si>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</si>
  <si>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</si>
  <si>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</si>
  <si>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</si>
  <si>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</si>
  <si>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</si>
  <si>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</si>
  <si>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</si>
  <si>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</si>
  <si>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</si>
  <si>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</si>
  <si>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</si>
  <si>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</si>
  <si>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</si>
  <si>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</si>
  <si>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</si>
  <si>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</si>
  <si>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</si>
  <si>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</si>
  <si>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</si>
  <si>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</si>
  <si>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</si>
  <si>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</si>
  <si>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</si>
  <si>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</si>
  <si>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</si>
  <si>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</si>
  <si>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</si>
  <si>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</si>
  <si>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</si>
  <si>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</si>
  <si>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</si>
  <si>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</si>
  <si>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</si>
  <si>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</si>
  <si>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</si>
  <si>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</si>
  <si>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</si>
  <si>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</si>
  <si>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</si>
  <si>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</si>
  <si>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</si>
  <si>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</si>
  <si>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</si>
  <si>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</si>
  <si>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</si>
  <si>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</si>
  <si>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</si>
  <si>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</si>
  <si>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</si>
  <si>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</si>
  <si>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</si>
  <si>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</si>
  <si>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</si>
  <si>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</si>
  <si>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</si>
  <si>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</si>
  <si>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</si>
  <si>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</si>
  <si>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</si>
  <si>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</si>
  <si>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</si>
  <si>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</si>
  <si>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</si>
  <si>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</si>
  <si>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</si>
  <si>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</si>
  <si>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</si>
  <si>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</si>
  <si>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</si>
  <si>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</si>
  <si>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</si>
  <si>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</si>
  <si>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</si>
  <si>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</si>
  <si>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</si>
  <si>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</si>
  <si>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</si>
  <si>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</si>
  <si>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</si>
  <si>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</si>
  <si>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</si>
  <si>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</si>
  <si>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</si>
  <si>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</si>
  <si>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</si>
  <si>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</si>
  <si>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</si>
  <si>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</si>
  <si>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</si>
  <si>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</si>
  <si>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</si>
  <si>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</si>
  <si>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</si>
  <si>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</si>
  <si>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</si>
  <si>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</si>
  <si>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</si>
  <si>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</si>
  <si>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</si>
  <si>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</si>
  <si>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</si>
  <si>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</si>
  <si>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</si>
  <si>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</si>
  <si>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</si>
  <si>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</si>
  <si>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</si>
  <si>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</si>
  <si>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</si>
  <si>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</si>
  <si>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</si>
  <si>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</si>
  <si>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</si>
  <si>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</si>
  <si>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</si>
  <si>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</si>
  <si>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</si>
  <si>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</si>
  <si>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</si>
  <si>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</si>
  <si>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</si>
  <si>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</si>
  <si>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</si>
  <si>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</si>
  <si>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</si>
  <si>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</si>
  <si>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</si>
  <si>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</si>
  <si>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</si>
  <si>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</si>
  <si>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</si>
  <si>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</si>
  <si>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</si>
  <si>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</si>
  <si>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</si>
  <si>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</si>
  <si>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</si>
  <si>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</si>
  <si>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</si>
  <si>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</si>
  <si>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</si>
  <si>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</si>
  <si>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</si>
  <si>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</si>
  <si>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</si>
  <si>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</si>
  <si>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</si>
  <si>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</si>
  <si>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</si>
  <si>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</si>
  <si>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</si>
  <si>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</si>
  <si>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</si>
  <si>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</si>
  <si>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</si>
  <si>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</si>
  <si>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</si>
  <si>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</si>
  <si>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</si>
  <si>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</si>
  <si>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</si>
  <si>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</si>
  <si>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</si>
  <si>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</si>
  <si>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</si>
  <si>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</si>
  <si>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</si>
  <si>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</si>
  <si>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</si>
  <si>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</si>
  <si>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</si>
  <si>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</si>
  <si>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</si>
  <si>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</si>
  <si>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</si>
  <si>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</si>
  <si>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</si>
  <si>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</si>
  <si>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</si>
  <si>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</si>
  <si>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</si>
  <si>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</si>
  <si>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</si>
  <si>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</si>
  <si>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</si>
  <si>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</si>
  <si>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</si>
  <si>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</si>
  <si>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</si>
  <si>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</si>
  <si>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</si>
  <si>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</si>
  <si>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</si>
  <si>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</si>
  <si>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</si>
  <si>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</si>
  <si>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</si>
  <si>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</si>
  <si>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</si>
  <si>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</si>
  <si>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</si>
  <si>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</si>
  <si>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</si>
  <si>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</si>
  <si>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</si>
  <si>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</si>
  <si>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</si>
  <si>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</si>
  <si>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</si>
  <si>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</si>
  <si>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</si>
  <si>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</si>
  <si>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</si>
  <si>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</si>
  <si>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</si>
  <si>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</si>
  <si>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</si>
  <si>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</si>
  <si>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</si>
  <si>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</si>
  <si>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</si>
  <si>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</si>
  <si>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</si>
  <si>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</si>
  <si>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</si>
  <si>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</si>
  <si>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</si>
  <si>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</si>
  <si>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</si>
  <si>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</si>
  <si>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</si>
  <si>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</si>
  <si>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</si>
  <si>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</si>
  <si>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</si>
  <si>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</si>
  <si>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</si>
  <si>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</si>
  <si>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</si>
  <si>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</si>
  <si>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</si>
  <si>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</si>
  <si>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</si>
  <si>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</si>
  <si>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</si>
  <si>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</si>
  <si>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</si>
  <si>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</si>
  <si>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</si>
  <si>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</si>
  <si>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</si>
  <si>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</si>
  <si>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</si>
  <si>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</si>
  <si>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</si>
  <si>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</si>
  <si>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</si>
  <si>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</si>
  <si>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</si>
  <si>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</si>
  <si>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</si>
  <si>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</si>
  <si>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</si>
  <si>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</si>
  <si>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</si>
  <si>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</si>
  <si>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</si>
  <si>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</si>
  <si>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</si>
  <si>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</si>
  <si>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</si>
  <si>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</si>
  <si>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</si>
  <si>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</si>
  <si>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</si>
  <si>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</si>
  <si>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</si>
  <si>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</si>
  <si>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</si>
  <si>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</si>
  <si>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</si>
  <si>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</si>
  <si>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</si>
  <si>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</si>
  <si>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</si>
  <si>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</si>
  <si>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</si>
  <si>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</si>
  <si>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</si>
  <si>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</si>
  <si>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</si>
  <si>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</si>
  <si>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</si>
  <si>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</si>
  <si>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</si>
  <si>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</si>
  <si>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</si>
  <si>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</si>
  <si>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</si>
  <si>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</si>
  <si>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</si>
  <si>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</si>
  <si>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</si>
  <si>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</si>
  <si>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</si>
  <si>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</si>
  <si>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</si>
  <si>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</si>
  <si>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</si>
  <si>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</si>
  <si>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</si>
  <si>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</si>
  <si>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</si>
  <si>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</si>
  <si>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</si>
  <si>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</si>
  <si>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</si>
  <si>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</si>
  <si>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</si>
  <si>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</si>
  <si>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</si>
  <si>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</si>
  <si>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</si>
  <si>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</si>
  <si>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</si>
  <si>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</si>
  <si>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</si>
  <si>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</si>
  <si>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</si>
  <si>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</si>
  <si>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</si>
  <si>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</si>
  <si>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</si>
  <si>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</si>
  <si>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</si>
  <si>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</si>
  <si>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</si>
  <si>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</si>
  <si>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</si>
  <si>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</si>
  <si>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</si>
  <si>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</si>
  <si>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</si>
  <si>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</si>
  <si>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</si>
  <si>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</si>
  <si>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</si>
  <si>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</si>
  <si>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</si>
  <si>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</si>
  <si>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</si>
  <si>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</si>
  <si>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</si>
  <si>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</si>
  <si>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</si>
  <si>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</si>
  <si>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</si>
  <si>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</si>
  <si>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</si>
  <si>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</si>
  <si>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</si>
  <si>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</si>
  <si>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</si>
  <si>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</si>
  <si>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</si>
  <si>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</si>
  <si>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</si>
  <si>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</si>
  <si>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</si>
  <si>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</si>
  <si>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</si>
  <si>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</si>
  <si>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</si>
  <si>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</si>
  <si>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</si>
  <si>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</si>
  <si>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</si>
  <si>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</si>
  <si>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</si>
  <si>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</si>
  <si>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</si>
  <si>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</si>
  <si>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</si>
  <si>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</si>
  <si>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</si>
  <si>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</si>
  <si>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</si>
  <si>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</si>
  <si>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</si>
  <si>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</si>
  <si>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</si>
  <si>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</si>
  <si>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</si>
  <si>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</si>
  <si>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</si>
  <si>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</si>
  <si>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</si>
  <si>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</si>
  <si>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</si>
  <si>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</si>
  <si>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</si>
  <si>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</si>
  <si>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</si>
  <si>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</si>
  <si>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</si>
  <si>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</si>
  <si>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</si>
  <si>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</si>
  <si>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</si>
  <si>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</si>
  <si>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</si>
  <si>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</si>
  <si>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</si>
  <si>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</si>
  <si>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</si>
  <si>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</si>
  <si>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</si>
  <si>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</si>
  <si>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</si>
  <si>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</si>
  <si>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</si>
  <si>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</si>
  <si>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</si>
  <si>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</si>
  <si>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</si>
  <si>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</si>
  <si>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</si>
  <si>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</si>
  <si>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</si>
  <si>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</si>
  <si>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</si>
  <si>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</si>
  <si>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</si>
  <si>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</si>
  <si>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</si>
  <si>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</si>
  <si>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</si>
  <si>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</si>
  <si>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</si>
  <si>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</si>
  <si>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</si>
  <si>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</si>
  <si>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</si>
  <si>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</si>
  <si>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</si>
  <si>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</si>
  <si>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</si>
  <si>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</si>
  <si>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</si>
  <si>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</si>
  <si>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</si>
  <si>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</si>
  <si>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</si>
  <si>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</si>
  <si>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</si>
  <si>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</si>
  <si>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</si>
  <si>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</si>
  <si>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</si>
  <si>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</si>
  <si>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</si>
  <si>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</si>
  <si>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</si>
  <si>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</si>
  <si>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</si>
  <si>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</si>
  <si>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</si>
  <si>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</si>
  <si>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</si>
  <si>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</si>
  <si>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</si>
  <si>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</si>
  <si>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</si>
  <si>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</si>
  <si>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</si>
  <si>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</si>
  <si>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</si>
  <si>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</si>
  <si>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</si>
  <si>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</si>
  <si>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</si>
  <si>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</si>
  <si>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</si>
  <si>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</si>
  <si>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</si>
  <si>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</si>
  <si>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</si>
  <si>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</si>
  <si>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</si>
  <si>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</si>
  <si>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</si>
  <si>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</si>
  <si>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</si>
  <si>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</si>
  <si>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</si>
  <si>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</si>
  <si>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</si>
  <si>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</si>
  <si>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</si>
  <si>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</si>
  <si>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</si>
  <si>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</si>
  <si>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</si>
  <si>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</si>
  <si>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</si>
  <si>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</si>
  <si>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</si>
  <si>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</si>
  <si>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</si>
  <si>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</si>
  <si>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</si>
  <si>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</si>
  <si>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</si>
  <si>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</si>
  <si>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</si>
  <si>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</si>
  <si>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</si>
  <si>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</si>
  <si>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</si>
  <si>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</si>
  <si>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</si>
  <si>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</si>
  <si>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</si>
  <si>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</si>
  <si>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</si>
  <si>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</si>
  <si>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</si>
  <si>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</si>
  <si>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</si>
  <si>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</si>
  <si>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</si>
  <si>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</si>
  <si>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</si>
  <si>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</si>
  <si>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</si>
  <si>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</si>
  <si>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</si>
  <si>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</si>
  <si>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</si>
  <si>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</si>
  <si>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</si>
  <si>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</si>
  <si>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</si>
  <si>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</si>
  <si>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</si>
  <si>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</si>
  <si>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</si>
  <si>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</si>
  <si>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</si>
  <si>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</si>
  <si>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</si>
  <si>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</si>
  <si>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</si>
  <si>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</si>
  <si>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</si>
  <si>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</si>
  <si>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</si>
  <si>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</si>
  <si>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</si>
  <si>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</si>
  <si>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</si>
  <si>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</si>
  <si>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</si>
  <si>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</si>
  <si>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</si>
  <si>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</si>
  <si>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</si>
  <si>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</si>
  <si>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</si>
  <si>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</si>
  <si>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</si>
  <si>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</si>
  <si>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</si>
  <si>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</si>
  <si>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</si>
  <si>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</si>
  <si>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</si>
  <si>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</si>
  <si>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</si>
  <si>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</si>
  <si>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</si>
  <si>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</si>
  <si>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</si>
  <si>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</si>
  <si>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</si>
  <si>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</si>
  <si>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</si>
  <si>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</si>
  <si>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</si>
  <si>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</si>
  <si>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</si>
  <si>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</si>
  <si>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</si>
  <si>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</si>
  <si>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</si>
  <si>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</si>
  <si>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</si>
  <si>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</si>
  <si>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</si>
  <si>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</si>
  <si>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</si>
  <si>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</si>
  <si>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</si>
  <si>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</si>
  <si>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</si>
  <si>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</si>
  <si>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</si>
  <si>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</si>
  <si>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</si>
  <si>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</si>
  <si>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</si>
  <si>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</si>
  <si>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</si>
  <si>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</si>
  <si>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</si>
  <si>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</si>
  <si>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</si>
  <si>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</si>
  <si>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</si>
  <si>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</si>
  <si>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</si>
  <si>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</si>
  <si>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</si>
  <si>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</si>
  <si>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</si>
  <si>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</si>
  <si>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</si>
  <si>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</si>
  <si>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</si>
  <si>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</si>
  <si>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</si>
  <si>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</si>
  <si>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</si>
  <si>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</si>
  <si>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</si>
  <si>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</si>
  <si>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</si>
  <si>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</si>
  <si>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</si>
  <si>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</si>
  <si>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</si>
  <si>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</si>
  <si>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</si>
  <si>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</si>
  <si>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</si>
  <si>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</si>
  <si>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</si>
  <si>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</si>
  <si>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</si>
  <si>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</si>
  <si>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</si>
  <si>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</si>
  <si>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</si>
  <si>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</si>
  <si>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</si>
  <si>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</si>
  <si>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</si>
  <si>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</si>
  <si>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</si>
  <si>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</si>
  <si>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</si>
  <si>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</si>
  <si>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</si>
  <si>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</si>
  <si>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</si>
  <si>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</si>
  <si>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</si>
  <si>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</si>
  <si>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</si>
  <si>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</si>
  <si>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</si>
  <si>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</si>
  <si>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</si>
  <si>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</si>
  <si>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</si>
  <si>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</si>
  <si>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</si>
  <si>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</si>
  <si>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</si>
  <si>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</si>
  <si>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</si>
  <si>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</si>
  <si>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</si>
  <si>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</si>
  <si>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</si>
  <si>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</si>
  <si>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</si>
  <si>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</si>
  <si>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</si>
  <si>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</si>
  <si>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</si>
  <si>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</si>
  <si>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</si>
  <si>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</si>
  <si>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</si>
  <si>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</si>
  <si>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</si>
  <si>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</si>
  <si>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</si>
  <si>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</si>
  <si>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</si>
  <si>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</si>
  <si>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</si>
  <si>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</si>
  <si>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</si>
  <si>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</si>
  <si>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</si>
  <si>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</si>
  <si>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</si>
  <si>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</si>
  <si>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</si>
  <si>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</si>
  <si>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</si>
  <si>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</si>
  <si>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</si>
  <si>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</si>
  <si>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</si>
  <si>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</si>
  <si>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</si>
  <si>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</si>
  <si>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</si>
  <si>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</si>
  <si>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</si>
  <si>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</si>
  <si>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</si>
  <si>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</si>
  <si>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</si>
  <si>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</si>
  <si>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</si>
  <si>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</si>
  <si>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</si>
  <si>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</si>
  <si>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</si>
  <si>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</si>
  <si>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</si>
  <si>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</si>
  <si>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</si>
  <si>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</si>
  <si>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</si>
  <si>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</si>
  <si>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</si>
  <si>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</si>
  <si>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</si>
  <si>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</si>
  <si>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</si>
  <si>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</si>
  <si>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</si>
  <si>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</si>
  <si>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</si>
  <si>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</si>
  <si>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</si>
  <si>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</si>
  <si>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</si>
  <si>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</si>
  <si>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</si>
  <si>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</si>
  <si>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</si>
  <si>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</si>
  <si>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</si>
  <si>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</si>
  <si>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</si>
  <si>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</si>
  <si>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</si>
  <si>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</si>
  <si>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</si>
  <si>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</si>
  <si>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</si>
  <si>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</si>
  <si>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</si>
  <si>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</si>
  <si>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</si>
  <si>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</si>
  <si>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</si>
  <si>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</si>
  <si>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</si>
  <si>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</si>
  <si>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</si>
  <si>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</si>
  <si>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</si>
  <si>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</si>
  <si>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</si>
  <si>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</si>
  <si>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</si>
  <si>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</si>
  <si>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</si>
  <si>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</si>
  <si>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</si>
  <si>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</si>
  <si>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</si>
  <si>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</si>
  <si>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</si>
  <si>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</si>
  <si>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</si>
  <si>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</si>
  <si>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</si>
  <si>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</si>
  <si>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</si>
  <si>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</si>
  <si>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</si>
  <si>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</si>
  <si>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</si>
  <si>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</si>
  <si>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</si>
  <si>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</si>
  <si>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</si>
  <si>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</si>
  <si>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</si>
  <si>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</si>
  <si>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</si>
  <si>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</si>
  <si>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</si>
  <si>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</si>
  <si>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</si>
  <si>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</si>
  <si>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</si>
  <si>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</si>
  <si>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</si>
  <si>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</si>
  <si>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</si>
  <si>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</si>
  <si>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</si>
  <si>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</si>
  <si>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</si>
  <si>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</si>
  <si>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</si>
  <si>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</si>
  <si>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</si>
  <si>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</si>
  <si>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</si>
  <si>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</si>
  <si>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</si>
  <si>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</si>
  <si>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</si>
  <si>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</si>
  <si>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</si>
  <si>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</si>
  <si>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</si>
  <si>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</si>
  <si>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</si>
  <si>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</si>
  <si>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</si>
  <si>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</si>
  <si>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</si>
  <si>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</si>
  <si>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</si>
  <si>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</si>
  <si>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</si>
  <si>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</si>
  <si>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</si>
  <si>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</si>
  <si>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</si>
  <si>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</si>
  <si>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</si>
  <si>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</si>
  <si>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</si>
  <si>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</si>
  <si>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</si>
  <si>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</si>
  <si>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</si>
  <si>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</si>
  <si>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</si>
  <si>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</si>
  <si>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</si>
  <si>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</si>
  <si>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</si>
  <si>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</si>
  <si>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</si>
  <si>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</si>
  <si>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</si>
  <si>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</si>
  <si>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</si>
  <si>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</si>
  <si>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</si>
  <si>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</si>
  <si>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</si>
  <si>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</si>
  <si>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</si>
  <si>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</si>
  <si>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</si>
  <si>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</si>
  <si>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</si>
  <si>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</si>
  <si>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</si>
  <si>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</si>
  <si>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</si>
  <si>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</si>
  <si>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</si>
  <si>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</si>
  <si>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</si>
  <si>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</si>
  <si>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</si>
  <si>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</si>
  <si>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</si>
  <si>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</si>
  <si>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</si>
  <si>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</si>
  <si>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</si>
  <si>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</si>
  <si>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</si>
  <si>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</si>
  <si>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</si>
  <si>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</si>
  <si>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</si>
  <si>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</si>
  <si>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</si>
  <si>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</si>
  <si>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</si>
  <si>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</si>
  <si>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</si>
  <si>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</si>
  <si>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</si>
  <si>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</si>
  <si>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</si>
  <si>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</si>
  <si>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</si>
  <si>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</si>
  <si>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</si>
  <si>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</si>
  <si>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</si>
  <si>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</si>
  <si>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</si>
  <si>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</si>
  <si>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</si>
  <si>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</si>
  <si>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</si>
  <si>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</si>
  <si>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</si>
  <si>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</si>
  <si>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</si>
  <si>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</si>
  <si>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</si>
  <si>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</si>
  <si>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</si>
  <si>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</si>
  <si>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</si>
  <si>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</si>
  <si>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</si>
  <si>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</si>
  <si>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</si>
  <si>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</si>
  <si>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</si>
  <si>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</si>
  <si>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</si>
  <si>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</si>
  <si>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</si>
  <si>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</si>
  <si>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</si>
  <si>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</si>
  <si>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</si>
  <si>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</si>
  <si>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</si>
  <si>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</si>
  <si>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</si>
  <si>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</si>
  <si>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</si>
  <si>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</si>
  <si>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</si>
  <si>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</si>
  <si>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</si>
  <si>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</si>
  <si>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</si>
  <si>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</si>
  <si>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</si>
  <si>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</si>
  <si>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</si>
  <si>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</si>
  <si>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</si>
  <si>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</si>
  <si>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</si>
  <si>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</si>
  <si>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</si>
  <si>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</si>
  <si>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</si>
  <si>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</si>
  <si>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</si>
  <si>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</si>
  <si>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</si>
  <si>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</si>
  <si>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</si>
  <si>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</si>
  <si>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</si>
  <si>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</si>
  <si>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</si>
  <si>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</si>
  <si>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</si>
  <si>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</si>
  <si>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</si>
  <si>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</si>
  <si>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</si>
  <si>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</si>
  <si>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</si>
  <si>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</si>
  <si>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</si>
  <si>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</si>
  <si>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</si>
  <si>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</si>
  <si>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</si>
  <si>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</si>
  <si>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</si>
  <si>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</si>
  <si>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</si>
  <si>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</si>
  <si>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</si>
  <si>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</si>
  <si>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</si>
  <si>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</si>
  <si>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</si>
  <si>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</si>
  <si>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</si>
  <si>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</si>
  <si>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</si>
  <si>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</si>
  <si>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</si>
  <si>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</si>
  <si>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</si>
  <si>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</si>
  <si>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</si>
  <si>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</si>
  <si>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</si>
  <si>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</si>
  <si>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</si>
  <si>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</si>
  <si>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</si>
  <si>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</si>
  <si>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</si>
  <si>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</si>
  <si>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</si>
  <si>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</si>
  <si>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</si>
  <si>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</si>
  <si>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</si>
  <si>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</si>
  <si>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</si>
  <si>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</si>
  <si>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</si>
  <si>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</si>
  <si>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</si>
  <si>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</si>
  <si>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</si>
  <si>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</si>
  <si>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</si>
  <si>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</si>
  <si>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</si>
  <si>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</si>
  <si>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</si>
  <si>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</si>
  <si>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</si>
  <si>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</si>
  <si>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</si>
  <si>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</si>
  <si>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</si>
  <si>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</si>
  <si>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</si>
  <si>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</si>
  <si>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</si>
  <si>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</si>
  <si>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</si>
  <si>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</si>
  <si>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</si>
  <si>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</si>
  <si>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</si>
  <si>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</si>
  <si>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</si>
  <si>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</si>
  <si>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</si>
  <si>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</si>
  <si>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</si>
  <si>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</si>
  <si>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</si>
  <si>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</si>
  <si>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</si>
  <si>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</si>
  <si>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</si>
  <si>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</si>
  <si>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</si>
  <si>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</si>
  <si>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</si>
  <si>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</si>
  <si>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</si>
  <si>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</si>
  <si>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</si>
  <si>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</si>
  <si>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</si>
  <si>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</si>
  <si>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</si>
  <si>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</si>
  <si>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</si>
  <si>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</si>
  <si>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</si>
  <si>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</si>
  <si>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</si>
  <si>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</si>
  <si>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</si>
  <si>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</si>
  <si>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</si>
  <si>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</si>
  <si>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</si>
  <si>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</si>
  <si>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</si>
  <si>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</si>
  <si>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</si>
  <si>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</si>
  <si>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</si>
  <si>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</si>
  <si>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</si>
  <si>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</si>
  <si>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</si>
  <si>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</si>
  <si>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</si>
  <si>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</si>
  <si>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</si>
  <si>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</si>
  <si>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</si>
  <si>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</si>
  <si>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</si>
  <si>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</si>
  <si>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</si>
  <si>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</si>
  <si>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</si>
  <si>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</si>
  <si>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</si>
  <si>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</si>
  <si>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</si>
  <si>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</si>
  <si>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</si>
  <si>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</si>
  <si>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</si>
  <si>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</si>
  <si>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</si>
  <si>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</si>
  <si>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</si>
  <si>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</si>
  <si>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</si>
  <si>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</si>
  <si>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</si>
  <si>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</si>
  <si>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</si>
  <si>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</si>
  <si>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</si>
  <si>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</si>
  <si>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</si>
  <si>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</si>
  <si>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</si>
  <si>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</si>
  <si>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</si>
  <si>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</si>
  <si>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</si>
  <si>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</si>
  <si>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</si>
  <si>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</si>
  <si>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</si>
  <si>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</si>
  <si>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</si>
  <si>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</si>
  <si>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</si>
  <si>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</si>
  <si>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</si>
  <si>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</si>
  <si>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</si>
  <si>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</si>
  <si>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</si>
  <si>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</si>
  <si>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</si>
  <si>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</si>
  <si>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</si>
  <si>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</si>
  <si>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</si>
  <si>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</si>
  <si>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</si>
  <si>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</si>
  <si>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</si>
  <si>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</si>
  <si>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</si>
  <si>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</si>
  <si>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</si>
  <si>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</si>
  <si>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</si>
  <si>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</si>
  <si>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</si>
  <si>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</si>
  <si>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</si>
  <si>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</si>
  <si>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</si>
  <si>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</si>
  <si>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</si>
  <si>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</si>
  <si>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</si>
  <si>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</si>
  <si>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</si>
  <si>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</si>
  <si>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</si>
  <si>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</si>
  <si>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</si>
  <si>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</si>
  <si>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</si>
  <si>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</si>
  <si>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</si>
  <si>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</si>
  <si>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</si>
  <si>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</si>
  <si>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</si>
  <si>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</si>
  <si>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</si>
  <si>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</si>
  <si>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</si>
  <si>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</si>
  <si>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</si>
  <si>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</si>
  <si>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</si>
  <si>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</si>
  <si>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</si>
  <si>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</si>
  <si>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</si>
  <si>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</si>
  <si>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</si>
  <si>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</si>
  <si>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</si>
  <si>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</si>
  <si>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</si>
  <si>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</si>
  <si>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</si>
  <si>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</si>
  <si>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</si>
  <si>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</si>
  <si>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</si>
  <si>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</si>
  <si>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</si>
  <si>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</si>
  <si>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</si>
  <si>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</si>
  <si>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</si>
  <si>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</si>
  <si>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</si>
  <si>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</si>
  <si>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</si>
  <si>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</si>
  <si>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</si>
  <si>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</si>
  <si>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</si>
  <si>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</si>
  <si>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</si>
  <si>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</si>
  <si>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</si>
  <si>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</si>
  <si>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</si>
  <si>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</si>
  <si>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</si>
  <si>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</si>
  <si>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</si>
  <si>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</si>
  <si>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</si>
  <si>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</si>
  <si>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</si>
  <si>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</si>
  <si>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</si>
  <si>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</si>
  <si>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</si>
  <si>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</si>
  <si>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</si>
  <si>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</si>
  <si>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</si>
  <si>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</si>
  <si>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</si>
  <si>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</si>
  <si>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</si>
  <si>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</si>
  <si>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</si>
  <si>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</si>
  <si>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</si>
  <si>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</si>
  <si>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</si>
  <si>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</si>
  <si>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</si>
  <si>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</si>
  <si>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</si>
  <si>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</si>
  <si>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</si>
  <si>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</si>
  <si>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</si>
  <si>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</si>
  <si>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</si>
  <si>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</si>
  <si>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</si>
  <si>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</si>
  <si>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</si>
  <si>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</si>
  <si>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</si>
  <si>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</si>
  <si>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</si>
  <si>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</si>
  <si>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</si>
  <si>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</si>
  <si>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</si>
  <si>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</si>
  <si>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</si>
  <si>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</si>
  <si>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</si>
  <si>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</si>
  <si>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</si>
  <si>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</si>
  <si>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</si>
  <si>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</si>
  <si>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</si>
  <si>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</si>
  <si>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</si>
  <si>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</si>
  <si>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</si>
  <si>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</si>
  <si>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</si>
  <si>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</si>
  <si>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</si>
  <si>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</si>
  <si>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</si>
  <si>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</si>
  <si>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</si>
  <si>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</si>
  <si>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</si>
  <si>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</si>
  <si>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</si>
  <si>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</si>
  <si>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</si>
  <si>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</si>
  <si>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</si>
  <si>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</si>
  <si>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</si>
  <si>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</si>
  <si>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</si>
  <si>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</si>
  <si>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</si>
  <si>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</si>
  <si>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</si>
  <si>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</si>
  <si>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</si>
  <si>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</si>
  <si>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</si>
  <si>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</si>
  <si>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</si>
  <si>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</si>
  <si>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</si>
  <si>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</si>
  <si>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</si>
  <si>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</si>
  <si>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</si>
  <si>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</si>
  <si>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</si>
  <si>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</si>
  <si>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</si>
  <si>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</si>
  <si>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</si>
  <si>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</si>
  <si>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</si>
  <si>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</si>
  <si>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</si>
  <si>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</si>
  <si>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</si>
  <si>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</si>
  <si>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</si>
  <si>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</si>
  <si>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</si>
  <si>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</si>
  <si>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</si>
  <si>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</si>
  <si>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</si>
  <si>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</si>
  <si>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</si>
  <si>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</si>
  <si>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</si>
  <si>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</si>
  <si>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</si>
  <si>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</si>
  <si>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</si>
  <si>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</si>
  <si>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</si>
  <si>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</si>
  <si>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</si>
  <si>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</si>
  <si>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</si>
  <si>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</si>
  <si>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</si>
  <si>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</si>
  <si>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</si>
  <si>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</si>
  <si>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</si>
  <si>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</si>
  <si>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</si>
  <si>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</si>
  <si>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</si>
  <si>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</si>
  <si>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</si>
  <si>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</si>
  <si>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</si>
  <si>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</si>
  <si>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</si>
  <si>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</si>
  <si>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</si>
  <si>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</si>
  <si>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</si>
  <si>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</si>
  <si>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</si>
  <si>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</si>
  <si>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</si>
  <si>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</si>
  <si>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</si>
  <si>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</si>
  <si>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</si>
  <si>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</si>
  <si>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</si>
  <si>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</si>
  <si>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</si>
  <si>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</si>
  <si>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</si>
  <si>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</si>
  <si>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</si>
  <si>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</si>
  <si>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</si>
  <si>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</si>
  <si>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</si>
  <si>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</si>
  <si>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</si>
  <si>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</si>
  <si>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</si>
  <si>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</si>
  <si>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</si>
  <si>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</si>
  <si>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</si>
  <si>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</si>
  <si>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</si>
  <si>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</si>
  <si>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</si>
  <si>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</si>
  <si>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</si>
  <si>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</si>
  <si>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</si>
  <si>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</si>
  <si>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</si>
  <si>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</si>
  <si>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</si>
  <si>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</si>
  <si>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</si>
  <si>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</si>
  <si>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</si>
  <si>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</si>
  <si>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</si>
  <si>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</si>
  <si>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</si>
  <si>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</si>
  <si>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</si>
  <si>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</si>
  <si>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</si>
  <si>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</si>
  <si>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</si>
  <si>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</si>
  <si>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</si>
  <si>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</si>
  <si>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</si>
  <si>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</si>
  <si>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</si>
  <si>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</si>
  <si>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</si>
  <si>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</si>
  <si>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</si>
  <si>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</si>
  <si>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</si>
  <si>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</si>
  <si>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</si>
  <si>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</si>
  <si>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</si>
  <si>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</si>
  <si>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</si>
  <si>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</si>
  <si>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</si>
  <si>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</si>
  <si>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</si>
  <si>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</si>
  <si>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</si>
  <si>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</si>
  <si>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</si>
  <si>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</si>
  <si>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</si>
  <si>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</si>
  <si>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</si>
  <si>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</si>
  <si>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</si>
  <si>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</si>
  <si>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</si>
  <si>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</si>
  <si>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</si>
  <si>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</si>
  <si>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</si>
  <si>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</si>
  <si>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</si>
  <si>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</si>
  <si>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</si>
  <si>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</si>
  <si>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</si>
  <si>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</si>
  <si>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</si>
  <si>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</si>
  <si>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</si>
  <si>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</si>
  <si>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</si>
  <si>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</si>
  <si>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</si>
  <si>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</si>
  <si>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</si>
  <si>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</si>
  <si>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</si>
  <si>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</si>
  <si>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</si>
  <si>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</si>
  <si>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</si>
  <si>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</si>
  <si>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</si>
  <si>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</si>
  <si>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</si>
  <si>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</si>
  <si>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</si>
  <si>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</si>
  <si>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</si>
  <si>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</si>
  <si>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</si>
  <si>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</si>
  <si>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</si>
  <si>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</si>
  <si>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</si>
  <si>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</si>
  <si>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</si>
  <si>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</si>
  <si>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</si>
  <si>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</si>
  <si>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</si>
  <si>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</si>
  <si>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</si>
  <si>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</si>
  <si>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</si>
  <si>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</si>
  <si>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</si>
  <si>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</si>
  <si>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</si>
  <si>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</si>
  <si>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</si>
  <si>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</si>
  <si>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</si>
  <si>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</si>
  <si>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</si>
  <si>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</si>
  <si>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</si>
  <si>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</si>
  <si>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</si>
  <si>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</si>
  <si>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</si>
  <si>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</si>
  <si>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</si>
  <si>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</si>
  <si>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</si>
  <si>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</si>
  <si>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</si>
  <si>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</si>
  <si>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</si>
  <si>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</si>
  <si>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</si>
  <si>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</si>
  <si>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</si>
  <si>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</si>
  <si>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</si>
  <si>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</si>
  <si>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</si>
  <si>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</si>
  <si>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</si>
  <si>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</si>
  <si>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</si>
  <si>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</si>
  <si>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</si>
  <si>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</si>
  <si>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</si>
  <si>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</si>
  <si>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</si>
  <si>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</si>
  <si>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</si>
  <si>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</si>
  <si>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</si>
  <si>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</si>
  <si>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</si>
  <si>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</si>
  <si>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</si>
  <si>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</si>
  <si>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</si>
  <si>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</si>
  <si>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</si>
  <si>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</si>
  <si>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</si>
  <si>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</si>
  <si>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</si>
  <si>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</si>
  <si>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</si>
  <si>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</si>
  <si>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</si>
  <si>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</si>
  <si>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</si>
  <si>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</si>
  <si>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</si>
  <si>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</si>
  <si>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</si>
  <si>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</si>
  <si>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</si>
  <si>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</si>
  <si>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</si>
  <si>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</si>
  <si>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</si>
  <si>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</si>
  <si>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</si>
  <si>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</si>
  <si>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</si>
  <si>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</si>
  <si>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</si>
  <si>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</si>
  <si>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</si>
  <si>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</si>
  <si>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</si>
  <si>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</si>
  <si>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</si>
  <si>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</si>
  <si>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</si>
  <si>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</si>
  <si>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</si>
  <si>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</si>
  <si>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</si>
  <si>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</si>
  <si>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</si>
  <si>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</si>
  <si>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</si>
  <si>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</si>
  <si>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</si>
  <si>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</si>
  <si>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</si>
  <si>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</si>
  <si>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</si>
  <si>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</si>
  <si>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</si>
  <si>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</si>
  <si>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</si>
  <si>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</si>
  <si>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</si>
  <si>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</si>
  <si>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</si>
  <si>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</si>
  <si>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</si>
  <si>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</si>
  <si>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</si>
  <si>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</si>
  <si>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</si>
  <si>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</si>
  <si>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</si>
  <si>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</si>
  <si>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</si>
  <si>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</si>
  <si>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</si>
  <si>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</si>
  <si>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</si>
  <si>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</si>
  <si>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</si>
  <si>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</si>
  <si>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</si>
  <si>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</si>
  <si>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</si>
  <si>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</si>
  <si>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</si>
  <si>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</si>
  <si>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</si>
  <si>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</si>
  <si>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</si>
  <si>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</si>
  <si>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</si>
  <si>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</si>
  <si>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</si>
  <si>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</si>
  <si>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</si>
  <si>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</si>
  <si>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</si>
  <si>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</si>
  <si>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</si>
  <si>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</si>
  <si>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</si>
  <si>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</si>
  <si>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</si>
  <si>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</si>
  <si>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</si>
  <si>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</si>
  <si>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</si>
  <si>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</si>
  <si>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</si>
  <si>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</si>
  <si>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</si>
  <si>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</si>
  <si>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</si>
  <si>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</si>
  <si>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</si>
  <si>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</si>
  <si>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</si>
  <si>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</si>
  <si>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</si>
  <si>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</si>
  <si>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</si>
  <si>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</si>
  <si>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</si>
  <si>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</si>
  <si>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</si>
  <si>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</si>
  <si>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</si>
  <si>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</si>
  <si>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</si>
  <si>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</si>
  <si>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</si>
  <si>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</si>
  <si>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</si>
  <si>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</si>
  <si>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</si>
  <si>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</si>
  <si>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</si>
  <si>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</si>
  <si>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</si>
  <si>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</si>
  <si>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</si>
  <si>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</si>
  <si>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</si>
  <si>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</si>
  <si>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</si>
  <si>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</si>
  <si>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</si>
  <si>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</si>
  <si>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</si>
  <si>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</si>
  <si>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</si>
  <si>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</si>
  <si>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</si>
  <si>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</si>
  <si>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</si>
  <si>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</si>
  <si>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</si>
  <si>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</si>
  <si>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</si>
  <si>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</si>
  <si>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</si>
  <si>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</si>
  <si>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</si>
  <si>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</si>
  <si>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</si>
  <si>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</si>
  <si>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</si>
  <si>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</si>
  <si>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</si>
  <si>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</si>
  <si>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</si>
  <si>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</si>
  <si>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</si>
  <si>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</si>
  <si>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</si>
  <si>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</si>
  <si>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</si>
  <si>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</si>
  <si>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</si>
  <si>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</si>
  <si>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</si>
  <si>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</si>
  <si>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</si>
  <si>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</si>
  <si>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</si>
  <si>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</si>
  <si>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</si>
  <si>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</si>
  <si>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</si>
  <si>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</si>
  <si>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</si>
  <si>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</si>
  <si>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</si>
  <si>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</si>
  <si>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</si>
  <si>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</si>
  <si>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</si>
  <si>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</si>
  <si>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</si>
  <si>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</si>
  <si>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</si>
  <si>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</si>
  <si>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</si>
  <si>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</si>
  <si>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</si>
  <si>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</si>
  <si>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</si>
  <si>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</si>
  <si>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</si>
  <si>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</si>
  <si>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</si>
  <si>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</si>
  <si>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</si>
  <si>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</si>
  <si>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</si>
  <si>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</si>
  <si>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</si>
  <si>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</si>
  <si>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</si>
  <si>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</si>
  <si>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</si>
  <si>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</si>
  <si>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</si>
  <si>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</si>
  <si>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</si>
  <si>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</si>
  <si>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</si>
  <si>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</si>
  <si>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</si>
  <si>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</si>
  <si>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</si>
  <si>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</si>
  <si>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</si>
  <si>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</si>
  <si>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</si>
  <si>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</si>
  <si>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</si>
  <si>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</si>
  <si>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</si>
  <si>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</si>
  <si>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</si>
  <si>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</si>
  <si>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</si>
  <si>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</si>
  <si>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</si>
  <si>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</si>
  <si>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</si>
  <si>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</si>
  <si>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</si>
  <si>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</si>
  <si>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</si>
  <si>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</si>
  <si>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</si>
  <si>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</si>
  <si>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</si>
  <si>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</si>
  <si>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</si>
  <si>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</si>
  <si>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</si>
  <si>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</si>
  <si>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</si>
  <si>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</si>
  <si>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</si>
  <si>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</si>
  <si>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</si>
  <si>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</si>
  <si>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</si>
  <si>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</si>
  <si>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</si>
  <si>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</si>
  <si>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</si>
  <si>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</si>
  <si>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</si>
  <si>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</si>
  <si>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</si>
  <si>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</si>
  <si>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</si>
  <si>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</si>
  <si>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</si>
  <si>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</si>
  <si>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</si>
  <si>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</si>
  <si>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</si>
  <si>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</si>
  <si>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</si>
  <si>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</si>
  <si>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</si>
  <si>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</si>
  <si>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</si>
  <si>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</si>
  <si>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</si>
  <si>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</si>
  <si>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</si>
  <si>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</si>
  <si>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</si>
  <si>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</si>
  <si>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</si>
  <si>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</si>
  <si>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</si>
  <si>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</si>
  <si>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</si>
  <si>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</si>
  <si>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</si>
  <si>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</si>
  <si>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</si>
  <si>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</si>
  <si>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</si>
  <si>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</si>
  <si>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</si>
  <si>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</si>
  <si>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</si>
  <si>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</si>
  <si>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</si>
  <si>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</si>
  <si>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</si>
  <si>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</si>
  <si>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</si>
  <si>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</si>
  <si>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</si>
  <si>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</si>
  <si>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</si>
  <si>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</si>
  <si>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</si>
  <si>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</si>
  <si>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</si>
  <si>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</si>
  <si>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</si>
  <si>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</si>
  <si>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</si>
  <si>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</si>
  <si>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</si>
  <si>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</si>
  <si>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</si>
  <si>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</si>
  <si>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</si>
  <si>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</si>
  <si>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</si>
  <si>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</si>
  <si>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</si>
  <si>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</si>
  <si>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</si>
  <si>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</si>
  <si>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</si>
  <si>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</si>
  <si>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</si>
  <si>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</si>
  <si>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</si>
  <si>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</si>
  <si>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</si>
  <si>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</si>
  <si>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</si>
  <si>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</si>
  <si>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</si>
  <si>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</si>
  <si>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</si>
  <si>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</si>
  <si>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</si>
  <si>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</si>
  <si>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</si>
  <si>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</si>
  <si>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</si>
  <si>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</si>
  <si>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</si>
  <si>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</si>
  <si>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</si>
  <si>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</si>
  <si>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</si>
  <si>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</si>
  <si>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</si>
  <si>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</si>
  <si>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</si>
  <si>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</si>
  <si>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</si>
  <si>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</si>
  <si>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</si>
  <si>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</si>
  <si>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</si>
  <si>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</si>
  <si>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</si>
  <si>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</si>
  <si>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</si>
  <si>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</si>
  <si>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</si>
  <si>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</si>
  <si>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</si>
  <si>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</si>
  <si>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</si>
  <si>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</si>
  <si>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</si>
  <si>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</si>
  <si>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</si>
  <si>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</si>
  <si>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</si>
  <si>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</si>
  <si>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</si>
  <si>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</si>
  <si>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</si>
  <si>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</si>
  <si>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</si>
  <si>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</si>
  <si>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</si>
  <si>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</si>
  <si>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</si>
  <si>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</si>
  <si>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</si>
  <si>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</si>
  <si>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</si>
  <si>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</si>
  <si>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</si>
  <si>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</si>
  <si>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</si>
  <si>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</si>
  <si>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</si>
  <si>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</si>
  <si>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</si>
  <si>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</si>
  <si>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</si>
  <si>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</si>
  <si>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</si>
  <si>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</si>
  <si>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</si>
  <si>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</si>
  <si>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</si>
  <si>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</si>
  <si>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</si>
  <si>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</si>
  <si>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</si>
  <si>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</si>
  <si>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</si>
  <si>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</si>
  <si>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</si>
  <si>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</si>
  <si>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</si>
  <si>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</si>
  <si>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</si>
  <si>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</si>
  <si>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</si>
  <si>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</si>
  <si>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</si>
  <si>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</si>
  <si>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</si>
  <si>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</si>
  <si>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</si>
  <si>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</si>
  <si>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</si>
  <si>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</si>
  <si>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</si>
  <si>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</si>
  <si>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</si>
  <si>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</si>
  <si>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</si>
  <si>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</si>
  <si>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</si>
  <si>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</si>
  <si>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</si>
  <si>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</si>
  <si>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</si>
  <si>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</si>
  <si>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</si>
  <si>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</si>
  <si>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</si>
  <si>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</si>
  <si>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</si>
  <si>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</si>
  <si>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</si>
  <si>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</si>
  <si>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</si>
  <si>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</si>
  <si>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</si>
  <si>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</si>
  <si>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</si>
  <si>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</si>
  <si>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</si>
  <si>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</si>
  <si>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</si>
  <si>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</si>
  <si>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</si>
  <si>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</si>
  <si>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</si>
  <si>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</si>
  <si>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</si>
  <si>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</si>
  <si>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</si>
  <si>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</si>
  <si>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</si>
  <si>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</si>
  <si>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</si>
  <si>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</si>
  <si>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</si>
  <si>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</si>
  <si>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</si>
  <si>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</si>
  <si>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</si>
  <si>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</si>
  <si>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</si>
  <si>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</si>
  <si>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</si>
  <si>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</si>
  <si>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</si>
  <si>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</si>
  <si>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</si>
  <si>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</si>
  <si>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</si>
  <si>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</si>
  <si>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</si>
  <si>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</si>
  <si>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</si>
  <si>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</si>
  <si>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</si>
  <si>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</si>
  <si>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</si>
  <si>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</si>
  <si>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</si>
  <si>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</si>
  <si>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</si>
  <si>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</si>
  <si>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</si>
  <si>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</si>
  <si>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</si>
  <si>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</si>
  <si>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</si>
  <si>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</si>
  <si>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</si>
  <si>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</si>
  <si>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</si>
  <si>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</si>
  <si>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</si>
  <si>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</si>
  <si>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</si>
  <si>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</si>
  <si>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</si>
  <si>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</si>
  <si>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</si>
  <si>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</si>
  <si>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</si>
  <si>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</si>
  <si>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</si>
  <si>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</si>
  <si>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</si>
  <si>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</si>
  <si>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</si>
  <si>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</si>
  <si>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</si>
  <si>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</si>
  <si>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</si>
  <si>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</si>
  <si>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</si>
  <si>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</si>
  <si>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</si>
  <si>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</si>
  <si>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</si>
  <si>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</si>
  <si>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</si>
  <si>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</si>
  <si>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</si>
  <si>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</si>
  <si>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</si>
  <si>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</si>
  <si>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</si>
  <si>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</si>
  <si>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</si>
  <si>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</si>
  <si>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</si>
  <si>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</si>
  <si>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</si>
  <si>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</si>
  <si>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</si>
  <si>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</si>
  <si>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</si>
  <si>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</si>
  <si>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</si>
  <si>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</si>
  <si>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</si>
  <si>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</si>
  <si>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</si>
  <si>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</si>
  <si>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</si>
  <si>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</si>
  <si>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</si>
  <si>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</si>
  <si>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</si>
  <si>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</si>
  <si>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</si>
  <si>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</si>
  <si>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</si>
  <si>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</si>
  <si>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</si>
  <si>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</si>
  <si>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</si>
  <si>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</si>
  <si>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</si>
  <si>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</si>
  <si>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</si>
  <si>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</si>
  <si>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</si>
  <si>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</si>
  <si>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</si>
  <si>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</si>
  <si>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</si>
  <si>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</si>
  <si>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</si>
  <si>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</si>
  <si>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</si>
  <si>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</si>
  <si>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</si>
  <si>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</si>
  <si>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</si>
  <si>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</si>
  <si>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</si>
  <si>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</si>
  <si>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</si>
  <si>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</si>
  <si>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</si>
  <si>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</si>
  <si>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</si>
  <si>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</si>
  <si>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</si>
  <si>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</si>
  <si>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</si>
  <si>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</si>
  <si>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</si>
  <si>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</si>
  <si>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</si>
  <si>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</si>
  <si>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</si>
  <si>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</si>
  <si>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</si>
  <si>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</si>
  <si>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</si>
  <si>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</si>
  <si>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</si>
  <si>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</si>
  <si>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</si>
  <si>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</si>
  <si>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</si>
  <si>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</si>
  <si>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</si>
  <si>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</si>
  <si>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</si>
  <si>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</si>
  <si>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</si>
  <si>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</si>
  <si>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</si>
  <si>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</si>
  <si>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</si>
  <si>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</si>
  <si>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</si>
  <si>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</si>
  <si>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</si>
  <si>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</si>
  <si>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</si>
  <si>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</si>
  <si>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</si>
  <si>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</si>
  <si>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</si>
  <si>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</si>
  <si>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</si>
  <si>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</si>
  <si>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</si>
  <si>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</si>
  <si>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</si>
  <si>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</si>
  <si>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</si>
  <si>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</si>
  <si>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</si>
  <si>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</si>
  <si>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</si>
  <si>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</si>
  <si>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</si>
  <si>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</si>
  <si>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</si>
  <si>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</si>
  <si>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</si>
  <si>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</si>
  <si>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</si>
  <si>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</si>
  <si>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</si>
  <si>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</si>
  <si>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</si>
  <si>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</si>
  <si>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</si>
  <si>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</si>
  <si>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</si>
  <si>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</si>
  <si>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</si>
  <si>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</si>
  <si>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</si>
  <si>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</si>
  <si>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</si>
  <si>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</si>
  <si>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</si>
  <si>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</si>
  <si>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</si>
  <si>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</si>
  <si>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</si>
  <si>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</si>
  <si>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</si>
  <si>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</si>
  <si>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</si>
  <si>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</si>
  <si>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</si>
  <si>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</si>
  <si>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</si>
  <si>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</si>
  <si>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</si>
  <si>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</si>
  <si>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</si>
  <si>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</si>
  <si>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</si>
  <si>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</si>
  <si>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</si>
  <si>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</si>
  <si>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</si>
  <si>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</si>
  <si>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</si>
  <si>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</si>
  <si>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</si>
  <si>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</si>
  <si>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</si>
  <si>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</si>
  <si>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</si>
  <si>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</si>
  <si>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</si>
  <si>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</si>
  <si>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</si>
  <si>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</si>
  <si>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</si>
  <si>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</si>
  <si>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</si>
  <si>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</si>
  <si>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</si>
  <si>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</si>
  <si>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</si>
  <si>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</si>
  <si>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</si>
  <si>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</si>
  <si>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</si>
  <si>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</si>
  <si>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</si>
  <si>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</si>
  <si>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</si>
  <si>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</si>
  <si>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</si>
  <si>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</si>
  <si>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</si>
  <si>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</si>
  <si>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</si>
  <si>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</si>
  <si>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</si>
  <si>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</si>
  <si>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</si>
  <si>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</si>
  <si>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</si>
  <si>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</si>
  <si>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</si>
  <si>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</si>
  <si>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</si>
  <si>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</si>
  <si>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</si>
  <si>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</si>
  <si>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</si>
  <si>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</si>
  <si>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</si>
  <si>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</si>
  <si>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</si>
  <si>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</si>
  <si>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</si>
  <si>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</si>
  <si>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</si>
  <si>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</si>
  <si>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</si>
  <si>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</si>
  <si>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</si>
  <si>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</si>
  <si>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</si>
  <si>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</si>
  <si>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</si>
  <si>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</si>
  <si>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</si>
  <si>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</si>
  <si>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</si>
  <si>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</si>
  <si>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</si>
  <si>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</si>
  <si>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</si>
  <si>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</si>
  <si>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</si>
  <si>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</si>
  <si>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</si>
  <si>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</si>
  <si>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</si>
  <si>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</si>
  <si>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</si>
  <si>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</si>
  <si>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</si>
  <si>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</si>
  <si>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</si>
  <si>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</si>
  <si>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</si>
  <si>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</si>
  <si>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</si>
  <si>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</si>
  <si>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</si>
  <si>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</si>
  <si>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</si>
  <si>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</si>
  <si>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</si>
  <si>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</si>
  <si>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</si>
  <si>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</si>
  <si>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</si>
  <si>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</si>
  <si>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</si>
  <si>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</si>
  <si>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</si>
  <si>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</si>
  <si>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</si>
  <si>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</si>
  <si>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</si>
  <si>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</si>
  <si>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</si>
  <si>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</si>
  <si>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</si>
  <si>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</si>
  <si>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</si>
  <si>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</si>
  <si>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</si>
  <si>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</si>
  <si>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</si>
  <si>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</si>
  <si>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</si>
  <si>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</si>
  <si>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</si>
  <si>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</si>
  <si>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</si>
  <si>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</si>
  <si>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</si>
  <si>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</si>
  <si>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</si>
  <si>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</si>
  <si>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</si>
  <si>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</si>
  <si>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</si>
  <si>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</si>
  <si>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</si>
  <si>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</si>
  <si>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</si>
  <si>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</si>
  <si>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</si>
  <si>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</si>
  <si>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</si>
  <si>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</si>
  <si>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</si>
  <si>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</si>
  <si>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</si>
  <si>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</si>
  <si>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</si>
  <si>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</si>
  <si>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</si>
  <si>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</si>
  <si>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</si>
  <si>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</si>
  <si>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</si>
  <si>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</si>
  <si>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</si>
  <si>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</si>
  <si>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</si>
  <si>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</si>
  <si>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</si>
  <si>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</si>
  <si>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</si>
  <si>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</si>
  <si>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</si>
  <si>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</si>
  <si>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</si>
  <si>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</si>
  <si>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</si>
  <si>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</si>
  <si>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</si>
  <si>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</si>
  <si>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</si>
  <si>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</si>
  <si>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</si>
  <si>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</si>
  <si>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</si>
  <si>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</si>
  <si>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</si>
  <si>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</si>
  <si>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</si>
  <si>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</si>
  <si>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</si>
  <si>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</si>
  <si>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</si>
  <si>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</si>
  <si>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</si>
  <si>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</si>
  <si>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</si>
  <si>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</si>
  <si>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</si>
  <si>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</si>
  <si>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</si>
  <si>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</si>
  <si>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</si>
  <si>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</si>
  <si>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</si>
  <si>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</si>
  <si>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</si>
  <si>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</si>
  <si>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</si>
  <si>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</si>
  <si>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</si>
  <si>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</si>
  <si>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</si>
  <si>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</si>
  <si>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</si>
  <si>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</si>
  <si>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</si>
  <si>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</si>
  <si>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</si>
  <si>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</si>
  <si>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</si>
  <si>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</si>
  <si>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</si>
  <si>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</si>
  <si>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</si>
  <si>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</si>
  <si>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</si>
  <si>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</si>
  <si>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</si>
  <si>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</si>
  <si>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</si>
  <si>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</si>
  <si>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</si>
  <si>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</si>
  <si>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</si>
  <si>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</si>
  <si>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</si>
  <si>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</si>
  <si>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</si>
  <si>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</si>
  <si>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</si>
  <si>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</si>
  <si>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</si>
  <si>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</si>
  <si>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</si>
  <si>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</si>
  <si>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</si>
  <si>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</si>
  <si>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</si>
  <si>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</si>
  <si>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</si>
  <si>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</si>
  <si>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</si>
  <si>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</si>
  <si>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</si>
  <si>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</si>
  <si>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</si>
  <si>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</si>
  <si>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</si>
  <si>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</si>
  <si>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</si>
  <si>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</si>
  <si>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</si>
  <si>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</si>
  <si>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</si>
  <si>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</si>
  <si>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</si>
  <si>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</si>
  <si>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</si>
  <si>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</si>
  <si>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</si>
  <si>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</si>
  <si>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</si>
  <si>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</si>
  <si>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</si>
  <si>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</si>
  <si>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</si>
  <si>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</si>
  <si>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</si>
  <si>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</si>
  <si>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</si>
  <si>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</si>
  <si>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</si>
  <si>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</si>
  <si>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</si>
  <si>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</si>
  <si>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</si>
  <si>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</si>
  <si>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</si>
  <si>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</si>
  <si>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</si>
  <si>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</si>
  <si>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</si>
  <si>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</si>
  <si>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</si>
  <si>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</si>
  <si>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</si>
  <si>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</si>
  <si>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</si>
  <si>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</si>
  <si>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</si>
  <si>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</si>
  <si>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</si>
  <si>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</si>
  <si>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</si>
  <si>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</si>
  <si>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</si>
  <si>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</si>
  <si>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</si>
  <si>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</si>
  <si>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</si>
  <si>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</si>
  <si>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</si>
  <si>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</si>
  <si>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</si>
  <si>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</si>
  <si>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</si>
  <si>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</si>
  <si>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</si>
  <si>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</si>
  <si>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</si>
  <si>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</si>
  <si>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</si>
  <si>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</si>
  <si>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</si>
  <si>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</si>
  <si>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</si>
  <si>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</si>
  <si>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</si>
  <si>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</si>
  <si>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</si>
  <si>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</si>
  <si>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</si>
  <si>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</si>
  <si>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</si>
  <si>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</si>
  <si>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</si>
  <si>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</si>
  <si>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</si>
  <si>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</si>
  <si>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</si>
  <si>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</si>
  <si>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</si>
  <si>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</si>
  <si>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</si>
  <si>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</si>
  <si>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</si>
  <si>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</si>
  <si>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</si>
  <si>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</si>
  <si>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</si>
  <si>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</si>
  <si>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</si>
  <si>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</si>
  <si>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</si>
  <si>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</si>
  <si>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</si>
  <si>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</si>
  <si>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</si>
  <si>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</si>
  <si>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</si>
  <si>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</si>
  <si>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</si>
  <si>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</si>
  <si>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</si>
  <si>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</si>
  <si>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</si>
  <si>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</si>
  <si>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</si>
  <si>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</si>
  <si>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</si>
  <si>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</si>
  <si>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</si>
  <si>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</si>
  <si>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</si>
  <si>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</si>
  <si>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</si>
  <si>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</si>
  <si>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</si>
  <si>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</si>
  <si>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</si>
  <si>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</si>
  <si>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</si>
  <si>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</si>
  <si>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</si>
  <si>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</si>
  <si>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</si>
  <si>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</si>
  <si>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</si>
  <si>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</si>
  <si>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</si>
  <si>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</si>
  <si>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</si>
  <si>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</si>
  <si>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</si>
  <si>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</si>
  <si>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</si>
  <si>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</si>
  <si>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</si>
  <si>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</si>
  <si>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</si>
  <si>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</si>
  <si>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</si>
  <si>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</si>
  <si>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</si>
  <si>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</si>
  <si>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</si>
  <si>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</si>
  <si>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</si>
  <si>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</si>
  <si>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</si>
  <si>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</si>
  <si>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</si>
  <si>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</si>
  <si>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</si>
  <si>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</si>
  <si>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</si>
  <si>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</si>
  <si>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</si>
  <si>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</si>
  <si>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</si>
  <si>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</si>
  <si>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</si>
  <si>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</si>
  <si>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</si>
  <si>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</si>
  <si>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</si>
  <si>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</si>
  <si>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</si>
  <si>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</si>
  <si>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</si>
  <si>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</si>
  <si>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</si>
  <si>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</si>
  <si>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</si>
  <si>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</si>
  <si>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</si>
  <si>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</si>
  <si>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</si>
  <si>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</si>
  <si>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</si>
  <si>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</si>
  <si>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</si>
  <si>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</si>
  <si>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</si>
  <si>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</si>
  <si>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</si>
  <si>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</si>
  <si>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</si>
  <si>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</si>
  <si>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</si>
  <si>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</si>
  <si>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</si>
  <si>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</si>
  <si>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</si>
  <si>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</si>
  <si>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</si>
  <si>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</si>
  <si>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</si>
  <si>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</si>
  <si>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</si>
  <si>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</si>
  <si>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</si>
  <si>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</si>
  <si>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</si>
  <si>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</si>
  <si>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</si>
  <si>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</si>
  <si>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</si>
  <si>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</si>
  <si>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</si>
  <si>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</si>
  <si>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</si>
  <si>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</si>
  <si>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</si>
  <si>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</si>
  <si>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</si>
  <si>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</si>
  <si>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</si>
  <si>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</si>
  <si>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</si>
  <si>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</si>
  <si>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</si>
  <si>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</si>
  <si>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</si>
  <si>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</si>
  <si>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</si>
  <si>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</si>
  <si>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</si>
  <si>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</si>
  <si>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</si>
  <si>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</si>
  <si>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</si>
  <si>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</si>
  <si>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</si>
  <si>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</si>
  <si>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</si>
  <si>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</si>
  <si>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</si>
  <si>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</si>
  <si>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</si>
  <si>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</si>
  <si>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</si>
  <si>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</si>
  <si>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</si>
  <si>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</si>
  <si>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</si>
  <si>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</si>
  <si>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</si>
  <si>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</si>
  <si>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</si>
  <si>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</si>
  <si>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</si>
  <si>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</si>
  <si>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</si>
  <si>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</si>
  <si>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</si>
  <si>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</si>
  <si>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</si>
  <si>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</si>
  <si>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</si>
  <si>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</si>
  <si>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</si>
  <si>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</si>
  <si>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</si>
  <si>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</si>
  <si>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</si>
  <si>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</si>
  <si>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</si>
  <si>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</si>
  <si>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</si>
  <si>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</si>
  <si>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</si>
  <si>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</si>
  <si>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</si>
  <si>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</si>
  <si>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</si>
  <si>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</si>
  <si>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</si>
  <si>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</si>
  <si>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</si>
  <si>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</si>
  <si>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</si>
  <si>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</si>
  <si>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</si>
  <si>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</si>
  <si>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</si>
  <si>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</si>
  <si>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</si>
  <si>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</si>
  <si>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</si>
  <si>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</si>
  <si>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</si>
  <si>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</si>
  <si>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</si>
  <si>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</si>
  <si>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</si>
  <si>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</si>
  <si>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</si>
  <si>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</si>
  <si>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</si>
  <si>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</si>
  <si>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</si>
  <si>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</si>
  <si>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</si>
  <si>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</si>
  <si>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</si>
  <si>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</si>
  <si>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</si>
  <si>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</si>
  <si>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</si>
  <si>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</si>
  <si>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</si>
  <si>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</si>
  <si>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</si>
  <si>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</si>
  <si>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</si>
  <si>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</si>
  <si>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</si>
  <si>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</si>
  <si>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</si>
  <si>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</si>
  <si>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</si>
  <si>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</si>
  <si>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</si>
  <si>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</si>
  <si>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</si>
  <si>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</si>
  <si>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</si>
  <si>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</si>
  <si>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</si>
  <si>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</si>
  <si>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</si>
  <si>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</si>
  <si>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</si>
  <si>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</si>
  <si>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</si>
  <si>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</si>
  <si>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</si>
  <si>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</si>
  <si>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</si>
  <si>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</si>
  <si>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</si>
  <si>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</si>
  <si>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</si>
  <si>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</si>
  <si>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</si>
  <si>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</si>
  <si>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</si>
  <si>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</si>
  <si>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</si>
  <si>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</si>
  <si>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</si>
  <si>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</si>
  <si>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</si>
  <si>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</si>
  <si>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</si>
  <si>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</si>
  <si>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</si>
  <si>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</si>
  <si>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</si>
  <si>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</si>
  <si>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</si>
  <si>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</si>
  <si>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</si>
  <si>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</si>
  <si>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</si>
  <si>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</si>
  <si>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</si>
  <si>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</si>
  <si>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</si>
  <si>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</si>
  <si>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</si>
  <si>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</si>
  <si>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</si>
  <si>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</si>
  <si>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</si>
  <si>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</si>
  <si>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</si>
  <si>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</si>
  <si>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</si>
  <si>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</si>
  <si>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</si>
  <si>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</si>
  <si>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</si>
  <si>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</si>
  <si>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</si>
  <si>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</si>
  <si>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</si>
  <si>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</si>
  <si>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</si>
  <si>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</si>
  <si>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</si>
  <si>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</si>
  <si>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</si>
  <si>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</si>
  <si>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</si>
  <si>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</si>
  <si>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</si>
  <si>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</si>
  <si>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</si>
  <si>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</si>
  <si>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</si>
  <si>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</si>
  <si>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</si>
  <si>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</si>
  <si>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</si>
  <si>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</si>
  <si>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</si>
  <si>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</si>
  <si>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</si>
  <si>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</si>
  <si>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</si>
  <si>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</si>
  <si>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</si>
  <si>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</si>
  <si>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</si>
  <si>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</si>
  <si>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</si>
  <si>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</si>
  <si>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</si>
  <si>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</si>
  <si>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</si>
  <si>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</si>
  <si>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</si>
  <si>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</si>
  <si>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</si>
  <si>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</si>
  <si>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</si>
  <si>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</si>
  <si>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</si>
  <si>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</si>
  <si>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</si>
  <si>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</si>
  <si>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</si>
  <si>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</si>
  <si>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</si>
  <si>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</si>
  <si>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</si>
  <si>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</si>
  <si>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</si>
  <si>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</si>
  <si>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</si>
  <si>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</si>
  <si>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</si>
  <si>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</si>
  <si>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</si>
  <si>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</si>
  <si>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</si>
  <si>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</si>
  <si>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</si>
  <si>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</si>
  <si>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</si>
  <si>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</si>
  <si>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</si>
  <si>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</si>
  <si>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</si>
  <si>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</si>
  <si>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</si>
  <si>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</si>
  <si>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</si>
  <si>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</si>
  <si>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</si>
  <si>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</si>
  <si>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</si>
  <si>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</si>
  <si>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</si>
  <si>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</si>
  <si>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</si>
  <si>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</si>
  <si>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</si>
  <si>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</si>
  <si>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</si>
  <si>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</si>
  <si>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</si>
  <si>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</si>
  <si>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</si>
  <si>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</si>
  <si>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</si>
  <si>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</si>
  <si>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</si>
  <si>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</si>
  <si>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</si>
  <si>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</si>
  <si>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</si>
  <si>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</si>
  <si>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</si>
  <si>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</si>
  <si>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</si>
  <si>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</si>
  <si>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</si>
  <si>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</si>
  <si>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</si>
  <si>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</si>
  <si>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</si>
  <si>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</si>
  <si>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</si>
  <si>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</si>
  <si>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</si>
  <si>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</si>
  <si>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</si>
  <si>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</si>
  <si>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</si>
  <si>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</si>
  <si>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</si>
  <si>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</si>
  <si>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</si>
  <si>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</si>
  <si>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</si>
  <si>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</si>
  <si>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</si>
  <si>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</si>
  <si>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</si>
  <si>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</si>
  <si>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</si>
  <si>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</si>
  <si>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</si>
  <si>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</si>
  <si>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</si>
  <si>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</si>
  <si>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</si>
  <si>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</si>
  <si>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</si>
  <si>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</si>
  <si>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</si>
  <si>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</si>
  <si>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</si>
  <si>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</si>
  <si>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</si>
  <si>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</si>
  <si>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</si>
  <si>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</si>
  <si>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</si>
  <si>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</si>
  <si>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</si>
  <si>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</si>
  <si>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</si>
  <si>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</si>
  <si>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</si>
  <si>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</si>
  <si>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</si>
  <si>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</si>
  <si>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</si>
  <si>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</si>
  <si>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</si>
  <si>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</si>
  <si>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</si>
  <si>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</si>
  <si>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</si>
  <si>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</si>
  <si>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</si>
  <si>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</si>
  <si>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</si>
  <si>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</si>
  <si>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</si>
  <si>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</si>
  <si>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</si>
  <si>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</si>
  <si>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</si>
  <si>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</si>
  <si>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</si>
  <si>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</si>
  <si>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</si>
  <si>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</si>
  <si>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</si>
  <si>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</si>
  <si>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</si>
  <si>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</si>
  <si>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</si>
  <si>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</si>
  <si>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</si>
  <si>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</si>
  <si>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</si>
  <si>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</si>
  <si>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</si>
  <si>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</si>
  <si>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</si>
  <si>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</si>
  <si>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</si>
  <si>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</si>
  <si>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</si>
  <si>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</si>
  <si>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</si>
  <si>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</si>
  <si>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</si>
  <si>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</si>
  <si>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</si>
  <si>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</si>
  <si>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</si>
  <si>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</si>
  <si>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</si>
  <si>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</si>
  <si>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</si>
  <si>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</si>
  <si>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</si>
  <si>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</si>
  <si>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</si>
  <si>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</si>
  <si>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</si>
  <si>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</si>
  <si>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</si>
  <si>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</si>
  <si>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</si>
  <si>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</si>
  <si>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</si>
  <si>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</si>
  <si>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</si>
  <si>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</si>
  <si>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</si>
  <si>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</si>
  <si>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</si>
  <si>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</si>
  <si>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</si>
  <si>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</si>
  <si>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</si>
  <si>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</si>
  <si>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</si>
  <si>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</si>
  <si>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</si>
  <si>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</si>
  <si>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</si>
  <si>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</si>
  <si>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</si>
  <si>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</si>
  <si>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</si>
  <si>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</si>
  <si>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</si>
  <si>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</si>
  <si>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</si>
  <si>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</si>
  <si>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</si>
  <si>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</si>
  <si>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</si>
  <si>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</si>
  <si>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</si>
  <si>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</si>
  <si>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</si>
  <si>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</si>
  <si>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</si>
  <si>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</si>
  <si>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</si>
  <si>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</si>
  <si>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</si>
  <si>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</si>
  <si>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</si>
  <si>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</si>
  <si>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</si>
  <si>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</si>
  <si>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</si>
  <si>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</si>
  <si>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</si>
  <si>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</si>
  <si>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</si>
  <si>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</si>
  <si>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</si>
  <si>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</si>
  <si>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</si>
  <si>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</si>
  <si>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</si>
  <si>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</si>
  <si>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</si>
  <si>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</si>
  <si>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</si>
  <si>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</si>
  <si>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</si>
  <si>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</si>
  <si>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</si>
  <si>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</si>
  <si>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</si>
  <si>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</si>
  <si>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</si>
  <si>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</si>
  <si>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</si>
  <si>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</si>
  <si>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</si>
  <si>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</si>
  <si>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</si>
  <si>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</si>
  <si>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</si>
  <si>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</si>
  <si>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</si>
  <si>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</si>
  <si>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</si>
  <si>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</si>
  <si>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</si>
  <si>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</si>
  <si>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</si>
  <si>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</si>
  <si>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</si>
  <si>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</si>
  <si>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</si>
  <si>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</si>
  <si>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</si>
  <si>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</si>
  <si>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</si>
  <si>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</si>
  <si>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</si>
  <si>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</si>
  <si>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</si>
  <si>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</si>
  <si>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</si>
  <si>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</si>
  <si>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</si>
  <si>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</si>
  <si>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</si>
  <si>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</si>
  <si>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</si>
  <si>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</si>
  <si>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</si>
  <si>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</si>
  <si>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</si>
  <si>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</si>
  <si>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</si>
  <si>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</si>
  <si>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</si>
  <si>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</si>
  <si>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</si>
  <si>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</si>
  <si>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</si>
  <si>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</si>
  <si>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</si>
  <si>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</si>
  <si>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</si>
  <si>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</si>
  <si>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</si>
  <si>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</si>
  <si>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</si>
  <si>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</si>
  <si>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</si>
  <si>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</si>
  <si>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</si>
  <si>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</si>
  <si>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</si>
  <si>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</si>
  <si>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</si>
  <si>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</si>
  <si>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</si>
  <si>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</si>
  <si>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</si>
  <si>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</si>
  <si>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</si>
  <si>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</si>
  <si>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</si>
  <si>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</si>
  <si>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</si>
  <si>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</si>
  <si>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</si>
  <si>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</si>
  <si>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</si>
  <si>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</si>
  <si>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</si>
  <si>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</si>
  <si>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</si>
  <si>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</si>
  <si>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</si>
  <si>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</si>
  <si>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</si>
  <si>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</si>
  <si>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</si>
  <si>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</si>
  <si>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</si>
  <si>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</si>
  <si>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</si>
  <si>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</si>
  <si>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</si>
  <si>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</si>
  <si>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</si>
  <si>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</si>
  <si>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</si>
  <si>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</si>
  <si>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</si>
  <si>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</si>
  <si>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</si>
  <si>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</si>
  <si>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</si>
  <si>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</si>
  <si>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</si>
  <si>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</si>
  <si>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</si>
  <si>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</si>
  <si>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</si>
  <si>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</si>
  <si>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</si>
  <si>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</si>
  <si>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</si>
  <si>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</si>
  <si>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</si>
  <si>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</si>
  <si>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</si>
  <si>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</si>
  <si>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</si>
  <si>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</si>
  <si>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</si>
  <si>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</si>
  <si>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</si>
  <si>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</si>
  <si>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</si>
  <si>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</si>
  <si>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</si>
  <si>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</si>
  <si>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</si>
  <si>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</si>
  <si>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</si>
  <si>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</si>
  <si>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</si>
  <si>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</si>
  <si>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</si>
  <si>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</si>
  <si>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</si>
  <si>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</si>
  <si>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</si>
  <si>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</si>
  <si>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</si>
  <si>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</si>
  <si>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</si>
  <si>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</si>
  <si>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</si>
  <si>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</si>
  <si>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</si>
  <si>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</si>
  <si>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</si>
  <si>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</si>
  <si>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</si>
  <si>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</si>
  <si>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</si>
  <si>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</si>
  <si>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</si>
  <si>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</si>
  <si>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</si>
  <si>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</si>
  <si>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</si>
  <si>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</si>
  <si>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</si>
  <si>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</si>
  <si>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</si>
  <si>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</si>
  <si>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</si>
  <si>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</si>
  <si>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</si>
  <si>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</si>
  <si>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</si>
  <si>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</si>
  <si>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</si>
  <si>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</si>
  <si>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</si>
  <si>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</si>
  <si>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</si>
  <si>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</si>
  <si>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</si>
  <si>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</si>
  <si>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</si>
  <si>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</si>
  <si>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</si>
  <si>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</si>
  <si>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</si>
  <si>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</si>
  <si>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</si>
  <si>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</si>
  <si>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</si>
  <si>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</si>
  <si>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</si>
  <si>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</si>
  <si>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</si>
  <si>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</si>
  <si>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</si>
  <si>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</si>
  <si>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</si>
  <si>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</si>
  <si>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</si>
  <si>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</si>
  <si>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</si>
  <si>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</si>
  <si>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</si>
  <si>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</si>
  <si>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</si>
  <si>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</si>
  <si>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</si>
  <si>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</si>
  <si>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</si>
  <si>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</si>
  <si>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</si>
  <si>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</si>
  <si>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</si>
  <si>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</si>
  <si>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</si>
  <si>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</si>
  <si>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</si>
  <si>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</si>
  <si>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</si>
  <si>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</si>
  <si>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</si>
  <si>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</si>
  <si>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</si>
  <si>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</si>
  <si>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</si>
  <si>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</si>
  <si>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</si>
  <si>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</si>
  <si>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</si>
  <si>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</si>
  <si>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</si>
  <si>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</si>
  <si>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</si>
  <si>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</si>
  <si>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</si>
  <si>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</si>
  <si>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</si>
  <si>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</si>
  <si>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</si>
  <si>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</si>
  <si>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</si>
  <si>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</si>
  <si>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</si>
  <si>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</si>
  <si>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</si>
  <si>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</si>
  <si>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</si>
  <si>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</si>
  <si>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</si>
  <si>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</si>
  <si>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</si>
  <si>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</si>
  <si>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</si>
  <si>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</si>
  <si>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</si>
  <si>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</si>
  <si>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</si>
  <si>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</si>
  <si>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</si>
  <si>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</si>
  <si>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</si>
  <si>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</si>
  <si>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</si>
  <si>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</si>
  <si>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</si>
  <si>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</si>
  <si>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</si>
  <si>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</si>
  <si>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</si>
  <si>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</si>
  <si>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</si>
  <si>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</si>
  <si>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</si>
  <si>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</si>
  <si>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</si>
  <si>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</si>
  <si>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</si>
  <si>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</si>
  <si>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</si>
  <si>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</si>
  <si>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</si>
  <si>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</si>
  <si>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</si>
  <si>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</si>
  <si>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</si>
  <si>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</si>
  <si>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</si>
  <si>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</si>
  <si>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</si>
  <si>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</si>
  <si>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</si>
  <si>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</si>
  <si>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</si>
  <si>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</si>
  <si>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</si>
  <si>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</si>
  <si>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</si>
  <si>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</si>
  <si>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</si>
  <si>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</si>
  <si>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</si>
  <si>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</si>
  <si>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</si>
  <si>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</si>
  <si>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</si>
  <si>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</si>
  <si>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</si>
  <si>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</si>
  <si>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</si>
  <si>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</si>
  <si>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</si>
  <si>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</si>
  <si>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</si>
  <si>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</si>
  <si>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</si>
  <si>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</si>
  <si>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</si>
  <si>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</si>
  <si>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</si>
  <si>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</si>
  <si>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</si>
  <si>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</si>
  <si>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</si>
  <si>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</si>
  <si>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</si>
  <si>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</si>
  <si>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</si>
  <si>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</si>
  <si>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</si>
  <si>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</si>
  <si>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</si>
  <si>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</si>
  <si>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</si>
  <si>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</si>
  <si>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</si>
  <si>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</si>
  <si>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</si>
  <si>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</si>
  <si>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</si>
  <si>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</si>
  <si>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</si>
  <si>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</si>
  <si>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</si>
  <si>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</si>
  <si>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</si>
  <si>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</si>
  <si>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</si>
  <si>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</si>
  <si>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</si>
  <si>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</si>
  <si>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</si>
  <si>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</si>
  <si>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</si>
  <si>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</si>
  <si>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</si>
  <si>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</si>
  <si>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</si>
  <si>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</si>
  <si>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</si>
  <si>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</si>
  <si>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</si>
  <si>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</si>
  <si>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</si>
  <si>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</si>
  <si>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</si>
  <si>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</si>
  <si>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</si>
  <si>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</si>
  <si>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</si>
  <si>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</si>
  <si>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</si>
  <si>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</si>
  <si>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</si>
  <si>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</si>
  <si>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</si>
  <si>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</si>
  <si>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</si>
  <si>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</si>
  <si>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</si>
  <si>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</si>
  <si>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</si>
  <si>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</si>
  <si>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</si>
  <si>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</si>
  <si>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</si>
  <si>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</si>
  <si>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</si>
  <si>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</si>
  <si>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</si>
  <si>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</si>
  <si>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</si>
  <si>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</si>
  <si>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</si>
  <si>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</si>
  <si>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</si>
  <si>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</si>
  <si>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</si>
  <si>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</si>
  <si>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</si>
  <si>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</si>
  <si>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</si>
  <si>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</si>
  <si>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</si>
  <si>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</si>
  <si>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</si>
  <si>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</si>
  <si>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</si>
  <si>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</si>
  <si>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</si>
  <si>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</si>
  <si>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</si>
  <si>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</si>
  <si>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</si>
  <si>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</si>
  <si>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</si>
  <si>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</si>
  <si>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</si>
  <si>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</si>
  <si>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</si>
  <si>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</si>
  <si>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</si>
  <si>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</si>
  <si>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</si>
  <si>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</si>
  <si>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</si>
  <si>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</si>
  <si>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</si>
  <si>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</si>
  <si>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</si>
  <si>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</si>
  <si>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</si>
  <si>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</si>
  <si>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</si>
  <si>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</si>
  <si>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</si>
  <si>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</si>
  <si>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</si>
  <si>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</si>
  <si>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</si>
  <si>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</si>
  <si>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</si>
  <si>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</si>
  <si>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</si>
  <si>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</si>
  <si>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</si>
  <si>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</si>
  <si>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</si>
  <si>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</si>
  <si>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</si>
  <si>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</si>
  <si>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</si>
  <si>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</si>
  <si>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</si>
  <si>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</si>
  <si>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</si>
  <si>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</si>
  <si>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</si>
  <si>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</si>
  <si>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</si>
  <si>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</si>
  <si>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</si>
  <si>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</si>
  <si>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</si>
  <si>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</si>
  <si>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</si>
  <si>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</si>
  <si>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</si>
  <si>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</si>
  <si>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</si>
  <si>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</si>
  <si>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</si>
  <si>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</si>
  <si>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</si>
  <si>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</si>
  <si>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</si>
  <si>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</si>
  <si>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</si>
  <si>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</si>
  <si>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</si>
  <si>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</si>
  <si>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</si>
  <si>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</si>
  <si>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</si>
  <si>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</si>
  <si>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</si>
  <si>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</si>
  <si>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</si>
  <si>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</si>
  <si>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</si>
  <si>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</si>
  <si>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</si>
  <si>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</si>
  <si>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</si>
  <si>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</si>
  <si>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</si>
  <si>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</si>
  <si>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</si>
  <si>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</si>
  <si>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</si>
  <si>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</si>
  <si>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</si>
  <si>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</si>
  <si>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</si>
  <si>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</si>
  <si>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</si>
  <si>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</si>
  <si>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</si>
  <si>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</si>
  <si>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</si>
  <si>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</si>
  <si>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</si>
  <si>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</si>
  <si>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</si>
  <si>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</si>
  <si>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</si>
  <si>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</si>
  <si>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</si>
  <si>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</si>
  <si>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</si>
  <si>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</si>
  <si>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</si>
  <si>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</si>
  <si>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</si>
  <si>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</si>
  <si>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</si>
  <si>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</si>
  <si>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</si>
  <si>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</si>
  <si>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</si>
  <si>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</si>
  <si>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</si>
  <si>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</si>
  <si>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</si>
  <si>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</si>
  <si>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</si>
  <si>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</si>
  <si>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</si>
  <si>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</si>
  <si>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</si>
  <si>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</si>
  <si>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</si>
  <si>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</si>
  <si>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</si>
  <si>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</si>
  <si>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</si>
  <si>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</si>
  <si>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</si>
  <si>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</si>
  <si>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</si>
  <si>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</si>
  <si>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</si>
  <si>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</si>
  <si>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</si>
  <si>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</si>
  <si>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</si>
  <si>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</si>
  <si>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</si>
  <si>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</si>
  <si>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</si>
  <si>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</si>
  <si>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</si>
  <si>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</si>
  <si>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</si>
  <si>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</si>
  <si>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</si>
  <si>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</si>
  <si>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</si>
  <si>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</si>
  <si>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</si>
  <si>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</si>
  <si>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</si>
  <si>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</si>
  <si>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</si>
  <si>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</si>
  <si>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</si>
  <si>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</si>
  <si>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</si>
  <si>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</si>
  <si>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</si>
  <si>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</si>
  <si>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</si>
  <si>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</si>
  <si>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</si>
  <si>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</si>
  <si>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</si>
  <si>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</si>
  <si>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</si>
  <si>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</si>
  <si>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</si>
  <si>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</si>
  <si>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</si>
  <si>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</si>
  <si>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</si>
  <si>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</si>
  <si>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</si>
  <si>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</si>
  <si>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</si>
  <si>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</si>
  <si>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</si>
  <si>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</si>
  <si>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</si>
  <si>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</si>
  <si>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</si>
  <si>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</si>
  <si>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</si>
  <si>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</si>
  <si>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</si>
  <si>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</si>
  <si>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</si>
  <si>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</si>
  <si>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</si>
  <si>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</si>
  <si>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</si>
  <si>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</si>
  <si>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</si>
  <si>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</si>
  <si>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</si>
  <si>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</si>
  <si>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</si>
  <si>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</si>
  <si>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</si>
  <si>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</si>
  <si>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</si>
  <si>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</si>
  <si>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</si>
  <si>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</si>
  <si>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</si>
  <si>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</si>
  <si>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</si>
  <si>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</si>
  <si>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</si>
  <si>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</si>
  <si>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</si>
  <si>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</si>
  <si>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</si>
  <si>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</si>
  <si>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</si>
  <si>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</si>
  <si>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</si>
  <si>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</si>
  <si>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</si>
  <si>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</si>
  <si>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</si>
  <si>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</si>
  <si>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</si>
  <si>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</si>
  <si>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</si>
  <si>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</si>
  <si>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</si>
  <si>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</si>
  <si>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</si>
  <si>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</si>
  <si>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</si>
  <si>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</si>
  <si>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</si>
  <si>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</si>
  <si>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</si>
  <si>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</si>
  <si>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</si>
  <si>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</si>
  <si>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</si>
  <si>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</si>
  <si>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</si>
  <si>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</si>
  <si>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</si>
  <si>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</si>
  <si>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</si>
  <si>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</si>
  <si>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</si>
  <si>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</si>
  <si>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</si>
  <si>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</si>
  <si>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</si>
  <si>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</si>
  <si>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</si>
  <si>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</si>
  <si>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</si>
  <si>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</si>
  <si>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</si>
  <si>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</si>
  <si>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</si>
  <si>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</si>
  <si>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</si>
  <si>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</si>
  <si>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</si>
  <si>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</si>
  <si>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</si>
  <si>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</si>
  <si>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</si>
  <si>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</si>
  <si>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</si>
  <si>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</si>
  <si>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</si>
  <si>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</si>
  <si>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</si>
  <si>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</si>
  <si>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</si>
  <si>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</si>
  <si>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</si>
  <si>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</si>
  <si>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</si>
  <si>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</si>
  <si>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</si>
  <si>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</si>
  <si>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</si>
  <si>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</si>
  <si>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</si>
  <si>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</si>
  <si>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</si>
  <si>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</si>
  <si>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</si>
  <si>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</si>
  <si>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</si>
  <si>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</si>
  <si>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</si>
  <si>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</si>
  <si>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</si>
  <si>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</si>
  <si>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</si>
  <si>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</si>
  <si>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</si>
  <si>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</si>
  <si>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</si>
  <si>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</si>
  <si>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</si>
  <si>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</si>
  <si>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</si>
  <si>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</si>
  <si>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</si>
  <si>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</si>
  <si>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</si>
  <si>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</si>
  <si>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</si>
  <si>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</si>
  <si>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</si>
  <si>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</si>
  <si>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</si>
  <si>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</si>
  <si>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</si>
  <si>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</si>
  <si>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</si>
  <si>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</si>
  <si>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</si>
  <si>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</si>
  <si>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</si>
  <si>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</si>
  <si>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</si>
  <si>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</si>
  <si>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</si>
  <si>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</si>
  <si>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</si>
  <si>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</si>
  <si>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</si>
  <si>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</si>
  <si>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</si>
  <si>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</si>
  <si>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</si>
  <si>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</si>
  <si>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</si>
  <si>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</si>
  <si>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</si>
  <si>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</si>
  <si>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</si>
  <si>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</si>
  <si>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</si>
  <si>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</si>
  <si>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</si>
  <si>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</si>
  <si>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</si>
  <si>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</si>
  <si>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</si>
  <si>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</si>
  <si>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</si>
  <si>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</si>
  <si>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</si>
  <si>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</si>
  <si>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</si>
  <si>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</si>
  <si>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</si>
  <si>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</si>
  <si>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</si>
  <si>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</si>
  <si>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</si>
  <si>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</si>
  <si>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</si>
  <si>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</si>
  <si>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</si>
  <si>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</si>
  <si>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</si>
  <si>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</si>
  <si>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</si>
  <si>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</si>
  <si>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</si>
  <si>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</si>
  <si>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</si>
  <si>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</si>
  <si>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</si>
  <si>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</si>
  <si>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</si>
  <si>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</si>
  <si>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</si>
  <si>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</si>
  <si>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</si>
  <si>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</si>
  <si>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</si>
  <si>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</si>
  <si>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</si>
  <si>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</si>
  <si>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</si>
  <si>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</si>
  <si>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</si>
  <si>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</si>
  <si>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</si>
  <si>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</si>
  <si>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</si>
  <si>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</si>
  <si>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</si>
  <si>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</si>
  <si>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</si>
  <si>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</si>
  <si>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</si>
  <si>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</si>
  <si>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</si>
  <si>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</si>
  <si>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</si>
  <si>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</si>
  <si>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</si>
  <si>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</si>
  <si>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</si>
  <si>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</si>
  <si>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</si>
  <si>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</si>
  <si>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</si>
  <si>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</si>
  <si>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</si>
  <si>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</si>
  <si>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</si>
  <si>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</si>
  <si>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</si>
  <si>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</si>
  <si>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</si>
  <si>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</si>
  <si>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</si>
  <si>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</si>
  <si>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</si>
  <si>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</si>
  <si>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</si>
  <si>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</si>
  <si>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</si>
  <si>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</si>
  <si>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</si>
  <si>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</si>
  <si>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</si>
  <si>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</si>
  <si>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</si>
  <si>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</si>
  <si>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</si>
  <si>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</si>
  <si>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</si>
  <si>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</si>
  <si>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</si>
  <si>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</si>
  <si>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</si>
  <si>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</si>
  <si>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</si>
  <si>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</si>
  <si>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</si>
  <si>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</si>
  <si>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</si>
  <si>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</si>
  <si>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</si>
  <si>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</si>
  <si>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</si>
  <si>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</si>
  <si>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</si>
  <si>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</si>
  <si>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</si>
  <si>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</si>
  <si>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</si>
  <si>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</si>
  <si>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</si>
  <si>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</si>
  <si>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</si>
  <si>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</si>
  <si>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</si>
  <si>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</si>
  <si>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</si>
  <si>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</si>
  <si>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</si>
  <si>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</si>
  <si>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</si>
  <si>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</si>
  <si>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</si>
  <si>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</si>
  <si>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</si>
  <si>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</si>
  <si>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</si>
  <si>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</si>
  <si>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</si>
  <si>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</si>
  <si>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</si>
  <si>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</si>
  <si>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</si>
  <si>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</si>
  <si>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</si>
  <si>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</si>
  <si>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</si>
  <si>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</si>
  <si>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</si>
  <si>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</si>
  <si>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</si>
  <si>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</si>
  <si>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</si>
  <si>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</si>
  <si>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</si>
  <si>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</si>
  <si>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</si>
  <si>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</si>
  <si>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</si>
  <si>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</si>
  <si>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</si>
  <si>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</si>
  <si>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</si>
  <si>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</si>
  <si>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</si>
  <si>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</si>
  <si>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</si>
  <si>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</si>
  <si>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</si>
  <si>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</si>
  <si>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</si>
  <si>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</si>
  <si>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</si>
  <si>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</si>
  <si>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</si>
  <si>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</si>
  <si>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</si>
  <si>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</si>
  <si>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</si>
  <si>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</si>
  <si>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</si>
  <si>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</si>
  <si>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</si>
  <si>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</si>
  <si>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</si>
  <si>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</si>
  <si>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</si>
  <si>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</si>
  <si>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</si>
  <si>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</si>
  <si>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</si>
  <si>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</si>
  <si>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</si>
  <si>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</si>
  <si>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</si>
  <si>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</si>
  <si>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</si>
  <si>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</si>
  <si>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</si>
  <si>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</si>
  <si>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</si>
  <si>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</si>
  <si>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</si>
  <si>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</si>
  <si>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</si>
  <si>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</si>
  <si>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</si>
  <si>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</si>
  <si>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</si>
  <si>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</si>
  <si>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</si>
  <si>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</si>
  <si>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</si>
  <si>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</si>
  <si>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</si>
  <si>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</si>
  <si>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</si>
  <si>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</si>
  <si>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</si>
  <si>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</si>
  <si>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</si>
  <si>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</si>
  <si>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</si>
  <si>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</si>
  <si>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</si>
  <si>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</si>
  <si>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</si>
  <si>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</si>
  <si>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</si>
  <si>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</si>
  <si>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</si>
  <si>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</si>
  <si>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</si>
  <si>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</si>
  <si>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</si>
  <si>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</si>
  <si>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</si>
  <si>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</si>
  <si>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</si>
  <si>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</si>
  <si>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</si>
  <si>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</si>
  <si>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</si>
  <si>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</si>
  <si>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</si>
  <si>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</si>
  <si>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</si>
  <si>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</si>
  <si>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</si>
  <si>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</si>
  <si>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</si>
  <si>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</si>
  <si>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</si>
  <si>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</si>
  <si>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</si>
  <si>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</si>
  <si>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</si>
  <si>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</si>
  <si>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</si>
  <si>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</si>
  <si>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</si>
  <si>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</si>
  <si>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</si>
  <si>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</si>
  <si>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</si>
  <si>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</si>
  <si>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</si>
  <si>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</si>
  <si>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</si>
  <si>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</si>
  <si>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</si>
  <si>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</si>
  <si>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</si>
  <si>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</si>
  <si>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</si>
  <si>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</si>
  <si>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</si>
  <si>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</si>
  <si>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</si>
  <si>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</si>
  <si>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</si>
  <si>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</si>
  <si>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</si>
  <si>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</si>
  <si>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</si>
  <si>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</si>
  <si>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</si>
  <si>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</si>
  <si>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</si>
  <si>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</si>
  <si>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</si>
  <si>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</si>
  <si>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</si>
  <si>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</si>
  <si>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</si>
  <si>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</si>
  <si>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</si>
  <si>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</si>
  <si>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</si>
  <si>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</si>
  <si>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</si>
  <si>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</si>
  <si>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</si>
  <si>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</si>
  <si>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</si>
  <si>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</si>
  <si>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</si>
  <si>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</si>
  <si>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</si>
  <si>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</si>
  <si>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</si>
  <si>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</si>
  <si>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</si>
  <si>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</si>
  <si>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</si>
  <si>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</si>
  <si>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</si>
  <si>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</si>
  <si>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</si>
  <si>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</si>
  <si>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</si>
  <si>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</si>
  <si>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</si>
  <si>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</si>
  <si>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</si>
  <si>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</si>
  <si>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</si>
  <si>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</si>
  <si>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</si>
  <si>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</si>
  <si>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</si>
  <si>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</si>
  <si>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</si>
  <si>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</si>
  <si>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</si>
  <si>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</si>
  <si>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</si>
  <si>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</si>
  <si>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</si>
  <si>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</si>
  <si>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</si>
  <si>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</si>
  <si>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</si>
  <si>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</si>
  <si>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</si>
  <si>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</si>
  <si>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</si>
  <si>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</si>
  <si>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</si>
  <si>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</si>
  <si>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</si>
  <si>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</si>
  <si>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</si>
  <si>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</si>
  <si>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</si>
  <si>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</si>
  <si>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</si>
  <si>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</si>
  <si>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</si>
  <si>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</si>
  <si>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</si>
  <si>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</si>
  <si>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</si>
  <si>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</si>
  <si>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</si>
  <si>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</si>
  <si>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</si>
  <si>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</si>
  <si>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</si>
  <si>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</si>
  <si>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</si>
  <si>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</si>
  <si>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</si>
  <si>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</si>
  <si>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</si>
  <si>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</si>
  <si>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</si>
  <si>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</si>
  <si>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</si>
  <si>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</si>
  <si>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</si>
  <si>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</si>
  <si>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</si>
  <si>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</si>
  <si>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</si>
  <si>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</si>
  <si>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</si>
  <si>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</si>
  <si>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</si>
  <si>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</si>
  <si>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</si>
  <si>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</si>
  <si>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</si>
  <si>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</si>
  <si>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</si>
  <si>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</si>
  <si>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</si>
  <si>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</si>
  <si>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</si>
  <si>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</si>
  <si>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</si>
  <si>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</si>
  <si>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</si>
  <si>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</si>
  <si>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</si>
  <si>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</si>
  <si>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</si>
  <si>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</si>
  <si>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</si>
  <si>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</si>
  <si>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</si>
  <si>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</si>
  <si>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</si>
  <si>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</si>
  <si>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</si>
  <si>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</si>
  <si>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</si>
  <si>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</si>
  <si>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</si>
  <si>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</si>
  <si>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</si>
  <si>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</si>
  <si>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</si>
  <si>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</si>
  <si>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</si>
  <si>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</si>
  <si>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</si>
  <si>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</si>
  <si>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</si>
  <si>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</si>
  <si>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</si>
  <si>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</si>
  <si>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</si>
  <si>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</si>
  <si>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</si>
  <si>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</si>
  <si>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</si>
  <si>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</si>
  <si>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</si>
  <si>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</si>
  <si>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</si>
  <si>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</si>
  <si>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</si>
  <si>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</si>
  <si>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</si>
  <si>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</si>
  <si>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</si>
  <si>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</si>
  <si>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</si>
  <si>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</si>
  <si>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</si>
  <si>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</si>
  <si>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</si>
  <si>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</si>
  <si>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</si>
  <si>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</si>
  <si>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</si>
  <si>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</si>
  <si>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</si>
  <si>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</si>
  <si>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</si>
  <si>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</si>
  <si>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</si>
  <si>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</si>
  <si>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</si>
  <si>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</si>
  <si>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</si>
  <si>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</si>
  <si>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</si>
  <si>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</si>
  <si>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</si>
  <si>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</si>
  <si>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</si>
  <si>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</si>
  <si>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</si>
  <si>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</si>
  <si>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</si>
  <si>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</si>
  <si>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</si>
  <si>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</si>
  <si>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</si>
  <si>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</si>
  <si>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</si>
  <si>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</si>
  <si>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</si>
  <si>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</si>
  <si>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</si>
  <si>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</si>
  <si>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</si>
  <si>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</si>
  <si>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</si>
  <si>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</si>
  <si>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</si>
  <si>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</si>
  <si>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</si>
  <si>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</si>
  <si>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</si>
  <si>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</si>
  <si>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</si>
  <si>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</si>
  <si>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</si>
  <si>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</si>
  <si>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</si>
  <si>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</si>
  <si>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</si>
  <si>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</si>
  <si>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</si>
  <si>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</si>
  <si>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</si>
  <si>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</si>
  <si>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</si>
  <si>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</si>
  <si>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</si>
  <si>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</si>
  <si>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</si>
  <si>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</si>
  <si>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</si>
  <si>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</si>
  <si>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</si>
  <si>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</si>
  <si>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</si>
  <si>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</si>
  <si>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</si>
  <si>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</si>
  <si>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</si>
  <si>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</si>
  <si>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</si>
  <si>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</si>
  <si>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</si>
  <si>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</si>
  <si>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</si>
  <si>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</si>
  <si>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</si>
  <si>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</si>
  <si>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</si>
  <si>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</si>
  <si>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</si>
  <si>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</si>
  <si>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</si>
  <si>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</si>
  <si>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</si>
  <si>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</si>
  <si>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</si>
  <si>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</si>
  <si>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</si>
  <si>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</si>
  <si>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</si>
  <si>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</si>
  <si>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</si>
  <si>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</si>
  <si>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</si>
  <si>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</si>
  <si>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</si>
  <si>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</si>
  <si>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</si>
  <si>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</si>
  <si>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</si>
  <si>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</si>
  <si>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</si>
  <si>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</si>
  <si>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</si>
  <si>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</si>
  <si>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</si>
  <si>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</si>
  <si>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</si>
  <si>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</si>
  <si>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</si>
  <si>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</si>
  <si>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</si>
  <si>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</si>
  <si>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</si>
  <si>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</si>
  <si>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</si>
  <si>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</si>
  <si>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</si>
  <si>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</si>
  <si>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</si>
  <si>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</si>
  <si>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</si>
  <si>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</si>
  <si>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</si>
  <si>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</si>
  <si>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</si>
  <si>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</si>
  <si>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</si>
  <si>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</si>
  <si>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</si>
  <si>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</si>
  <si>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</si>
  <si>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</si>
  <si>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</si>
  <si>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</si>
  <si>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</si>
  <si>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</si>
  <si>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</si>
  <si>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</si>
  <si>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</si>
  <si>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</si>
  <si>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</si>
  <si>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</si>
  <si>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</si>
  <si>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</si>
  <si>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</si>
  <si>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</si>
  <si>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</si>
  <si>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</si>
  <si>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</si>
  <si>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</si>
  <si>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</si>
  <si>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</si>
  <si>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</si>
  <si>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</si>
  <si>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</si>
  <si>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</si>
  <si>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</si>
  <si>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</si>
  <si>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</si>
  <si>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</si>
  <si>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</si>
  <si>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</si>
  <si>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</si>
  <si>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</si>
  <si>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</si>
  <si>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</si>
  <si>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</si>
  <si>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</si>
  <si>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</si>
  <si>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</si>
  <si>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</si>
  <si>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</si>
  <si>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</si>
  <si>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</si>
  <si>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</si>
  <si>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</si>
  <si>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</si>
  <si>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</si>
  <si>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</si>
  <si>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</si>
  <si>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</si>
  <si>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</si>
  <si>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</si>
  <si>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</si>
  <si>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</si>
  <si>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</si>
  <si>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</si>
  <si>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</si>
  <si>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</si>
  <si>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</si>
  <si>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</si>
  <si>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</si>
  <si>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</si>
  <si>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</si>
  <si>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</si>
  <si>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</si>
  <si>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</si>
  <si>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</si>
  <si>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</si>
  <si>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</si>
  <si>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</si>
  <si>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</si>
  <si>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</si>
  <si>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</si>
  <si>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</si>
  <si>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</si>
  <si>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</si>
  <si>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</si>
  <si>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</si>
  <si>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</si>
  <si>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</si>
  <si>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</si>
  <si>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</si>
  <si>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</si>
  <si>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</si>
  <si>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</si>
  <si>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</si>
  <si>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</si>
  <si>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</si>
  <si>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</si>
  <si>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</si>
  <si>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</si>
  <si>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</si>
  <si>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</si>
  <si>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</si>
  <si>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</si>
  <si>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</si>
  <si>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</si>
  <si>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</si>
  <si>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</si>
  <si>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</si>
  <si>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</si>
  <si>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</si>
  <si>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</si>
  <si>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</si>
  <si>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</si>
  <si>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</si>
  <si>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</si>
  <si>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</si>
  <si>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</si>
  <si>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</si>
  <si>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</si>
  <si>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</si>
  <si>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</si>
  <si>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</si>
  <si>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</si>
  <si>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</si>
  <si>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</si>
  <si>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</si>
  <si>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</si>
  <si>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</si>
  <si>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</si>
  <si>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</si>
  <si>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</si>
  <si>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</si>
  <si>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</si>
  <si>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</si>
  <si>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</si>
  <si>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</si>
  <si>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</si>
  <si>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</si>
  <si>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</si>
  <si>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</si>
  <si>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</si>
  <si>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</si>
  <si>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</si>
  <si>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</si>
  <si>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</si>
  <si>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</si>
  <si>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</si>
  <si>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</si>
  <si>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</si>
  <si>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</si>
  <si>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</si>
  <si>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</si>
  <si>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</si>
  <si>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</si>
  <si>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</si>
  <si>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</si>
  <si>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</si>
  <si>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</si>
  <si>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</si>
  <si>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</si>
  <si>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</si>
  <si>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</si>
  <si>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</si>
  <si>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</si>
  <si>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</si>
  <si>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</si>
  <si>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</si>
  <si>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</si>
  <si>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</si>
  <si>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</si>
  <si>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</si>
  <si>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</si>
  <si>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</si>
  <si>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</si>
  <si>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</si>
  <si>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</si>
  <si>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</si>
  <si>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</si>
  <si>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</si>
  <si>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</si>
  <si>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</si>
  <si>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</si>
  <si>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</si>
  <si>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</si>
  <si>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</si>
  <si>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</si>
  <si>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</si>
  <si>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</si>
  <si>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</si>
  <si>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</si>
  <si>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</si>
  <si>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</si>
  <si>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</si>
  <si>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</si>
  <si>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</si>
  <si>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</si>
  <si>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</si>
  <si>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</si>
  <si>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</si>
  <si>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</si>
  <si>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</si>
  <si>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</si>
  <si>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</si>
  <si>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</si>
  <si>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</si>
  <si>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</si>
  <si>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</si>
  <si>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</si>
  <si>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</si>
  <si>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</si>
  <si>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</si>
  <si>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</si>
  <si>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</si>
  <si>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</si>
  <si>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</si>
  <si>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</si>
  <si>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</si>
  <si>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</si>
  <si>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</si>
  <si>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</si>
  <si>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</si>
  <si>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</si>
  <si>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</si>
  <si>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</si>
  <si>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</si>
  <si>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</si>
  <si>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</si>
  <si>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</si>
  <si>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</si>
  <si>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</si>
  <si>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</si>
  <si>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</si>
  <si>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</si>
  <si>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</si>
  <si>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</si>
  <si>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</si>
  <si>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</si>
  <si>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</si>
  <si>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</si>
  <si>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</si>
  <si>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</si>
  <si>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</si>
  <si>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</si>
  <si>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</si>
  <si>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</si>
  <si>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</si>
  <si>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</si>
  <si>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</si>
  <si>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</si>
  <si>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</si>
  <si>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</si>
  <si>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</si>
  <si>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</si>
  <si>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</si>
  <si>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</si>
  <si>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</si>
  <si>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</si>
  <si>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</si>
  <si>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</si>
  <si>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</si>
  <si>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</si>
  <si>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</si>
  <si>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</si>
  <si>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</si>
  <si>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</si>
  <si>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</si>
  <si>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</si>
  <si>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</si>
  <si>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</si>
  <si>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</si>
  <si>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</si>
  <si>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</si>
  <si>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</si>
  <si>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</si>
  <si>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</si>
  <si>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</si>
  <si>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</si>
  <si>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</si>
  <si>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</si>
  <si>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</si>
  <si>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</si>
  <si>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</si>
  <si>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</si>
  <si>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</si>
  <si>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</si>
  <si>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</si>
  <si>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</si>
  <si>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</si>
  <si>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</si>
  <si>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</si>
  <si>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</si>
  <si>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</si>
  <si>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</si>
  <si>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</si>
  <si>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</si>
  <si>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</si>
  <si>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</si>
  <si>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</si>
  <si>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</si>
  <si>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</si>
  <si>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</si>
  <si>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</si>
  <si>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</si>
  <si>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</si>
  <si>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</si>
  <si>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</si>
  <si>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</si>
  <si>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</si>
  <si>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</si>
  <si>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</si>
  <si>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</si>
  <si>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</si>
  <si>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</si>
  <si>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</si>
  <si>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</si>
  <si>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</si>
  <si>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</si>
  <si>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</si>
  <si>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</si>
  <si>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</si>
  <si>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</si>
  <si>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</si>
  <si>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</si>
  <si>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</si>
  <si>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</si>
  <si>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</si>
  <si>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</si>
  <si>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</si>
  <si>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</si>
  <si>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</si>
  <si>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</si>
  <si>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</si>
  <si>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</si>
  <si>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</si>
  <si>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</si>
  <si>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</si>
  <si>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</si>
  <si>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</si>
  <si>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</si>
  <si>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</si>
  <si>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</si>
  <si>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</si>
  <si>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</si>
  <si>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</si>
  <si>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</si>
  <si>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</si>
  <si>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</si>
  <si>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</si>
  <si>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</si>
  <si>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</si>
  <si>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</si>
  <si>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</si>
  <si>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</si>
  <si>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</si>
  <si>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</si>
  <si>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</si>
  <si>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</si>
  <si>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</si>
  <si>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</si>
  <si>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</si>
  <si>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</si>
  <si>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</si>
  <si>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</si>
  <si>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</si>
  <si>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</si>
  <si>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</si>
  <si>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</si>
  <si>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</si>
  <si>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</si>
  <si>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</si>
  <si>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</si>
  <si>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</si>
  <si>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</si>
  <si>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</si>
  <si>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</si>
  <si>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</si>
  <si>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</si>
  <si>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</si>
  <si>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</si>
  <si>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</si>
  <si>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</si>
  <si>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</si>
  <si>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</si>
  <si>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</si>
  <si>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</si>
  <si>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</si>
  <si>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</si>
  <si>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</si>
  <si>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</si>
  <si>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</si>
  <si>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</si>
  <si>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</si>
  <si>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</si>
  <si>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</si>
  <si>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</si>
  <si>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</si>
  <si>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</si>
  <si>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</si>
  <si>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</si>
  <si>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</si>
  <si>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</si>
  <si>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</si>
  <si>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</si>
  <si>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</si>
  <si>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</si>
  <si>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</si>
  <si>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</si>
  <si>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</si>
  <si>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</si>
  <si>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</si>
  <si>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</si>
  <si>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</si>
  <si>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</si>
  <si>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</si>
  <si>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</si>
  <si>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</si>
  <si>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</si>
  <si>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</si>
  <si>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</si>
  <si>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</si>
  <si>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</si>
  <si>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</si>
  <si>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</si>
  <si>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</si>
  <si>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</si>
  <si>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</si>
  <si>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</si>
  <si>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</si>
  <si>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</si>
  <si>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</si>
  <si>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</si>
  <si>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</si>
  <si>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</si>
  <si>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</si>
  <si>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</si>
  <si>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</si>
  <si>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</si>
  <si>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</si>
  <si>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</si>
  <si>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</si>
  <si>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</si>
  <si>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</si>
  <si>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</si>
  <si>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</si>
  <si>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</si>
  <si>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</si>
  <si>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</si>
  <si>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</si>
  <si>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</si>
  <si>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</si>
  <si>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</si>
  <si>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</si>
  <si>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</si>
  <si>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</si>
  <si>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</si>
  <si>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</si>
  <si>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</si>
  <si>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</si>
  <si>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</si>
  <si>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</si>
  <si>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</si>
  <si>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</si>
  <si>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</si>
  <si>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</si>
  <si>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</si>
  <si>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</si>
  <si>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</si>
  <si>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</si>
  <si>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</si>
  <si>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</si>
  <si>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</si>
  <si>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</si>
  <si>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</si>
  <si>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</si>
  <si>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</si>
  <si>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</si>
  <si>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</si>
  <si>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</si>
  <si>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</si>
  <si>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</si>
  <si>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</si>
  <si>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</si>
  <si>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</si>
  <si>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</si>
  <si>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</si>
  <si>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</si>
  <si>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</si>
  <si>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</si>
  <si>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</si>
  <si>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</si>
  <si>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</si>
  <si>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</si>
  <si>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</si>
  <si>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</si>
  <si>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</si>
  <si>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</si>
  <si>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</si>
  <si>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</si>
  <si>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</si>
  <si>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</si>
  <si>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</si>
  <si>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</si>
  <si>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</si>
  <si>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</si>
  <si>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</si>
  <si>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</si>
  <si>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</si>
  <si>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</si>
  <si>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</si>
  <si>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</si>
  <si>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</si>
  <si>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</si>
  <si>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</si>
  <si>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</si>
  <si>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</si>
  <si>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</si>
  <si>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</si>
  <si>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</si>
  <si>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</si>
  <si>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</si>
  <si>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</si>
  <si>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</si>
  <si>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</si>
  <si>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</si>
  <si>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</si>
  <si>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</si>
  <si>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</si>
  <si>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</si>
  <si>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</si>
  <si>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</si>
  <si>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</si>
  <si>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</si>
  <si>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</si>
  <si>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</si>
  <si>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</si>
  <si>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</si>
  <si>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</si>
  <si>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</si>
  <si>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</si>
  <si>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</si>
  <si>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</si>
  <si>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</si>
  <si>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</si>
  <si>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</si>
  <si>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</si>
  <si>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</si>
  <si>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</si>
  <si>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</si>
  <si>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</si>
  <si>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</si>
  <si>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</si>
  <si>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</si>
  <si>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</si>
  <si>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</si>
  <si>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</si>
  <si>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</si>
  <si>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</si>
  <si>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</si>
  <si>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</si>
  <si>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</si>
  <si>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</si>
  <si>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</si>
  <si>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</si>
  <si>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</si>
  <si>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</si>
  <si>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</si>
  <si>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</si>
  <si>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</si>
  <si>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</si>
  <si>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</si>
  <si>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</si>
  <si>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</si>
  <si>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</si>
  <si>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</si>
  <si>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</si>
  <si>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</si>
  <si>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</si>
  <si>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</si>
  <si>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</si>
  <si>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</si>
  <si>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</si>
  <si>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</si>
  <si>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</si>
  <si>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</si>
  <si>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</si>
  <si>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</si>
  <si>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</si>
  <si>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</si>
  <si>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</si>
  <si>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</si>
  <si>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</si>
  <si>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</si>
  <si>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</si>
  <si>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</si>
  <si>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</si>
  <si>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</si>
  <si>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</si>
  <si>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</si>
  <si>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</si>
  <si>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</si>
  <si>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</si>
  <si>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</si>
  <si>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</si>
  <si>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</si>
  <si>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</si>
  <si>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</si>
  <si>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</si>
  <si>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</si>
  <si>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</si>
  <si>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</si>
  <si>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</si>
  <si>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</si>
  <si>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</si>
  <si>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</si>
  <si>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</si>
  <si>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</si>
  <si>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</si>
  <si>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</si>
  <si>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</si>
  <si>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</si>
  <si>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</si>
  <si>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</si>
  <si>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</si>
  <si>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</si>
  <si>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</si>
  <si>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</si>
  <si>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</si>
  <si>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</si>
  <si>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</si>
  <si>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</si>
  <si>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</si>
  <si>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</si>
  <si>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</si>
  <si>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</si>
  <si>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</si>
  <si>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</si>
  <si>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</si>
  <si>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</si>
  <si>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</si>
  <si>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</si>
  <si>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</si>
  <si>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</si>
  <si>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</si>
  <si>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</si>
  <si>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</si>
  <si>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</si>
  <si>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</si>
  <si>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</si>
  <si>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</si>
  <si>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</si>
  <si>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</si>
  <si>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</si>
  <si>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</si>
  <si>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</si>
  <si>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</si>
  <si>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</si>
  <si>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</si>
  <si>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</si>
  <si>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</si>
  <si>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</si>
  <si>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</si>
  <si>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</si>
  <si>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</si>
  <si>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</si>
  <si>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</si>
  <si>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</si>
  <si>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</si>
  <si>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</si>
  <si>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</si>
  <si>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</si>
  <si>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</si>
  <si>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</si>
  <si>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</si>
  <si>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</si>
  <si>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</si>
  <si>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</si>
  <si>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</si>
  <si>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</si>
  <si>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</si>
  <si>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</si>
  <si>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</si>
  <si>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</si>
  <si>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</si>
  <si>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</si>
  <si>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</si>
  <si>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</si>
  <si>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</si>
  <si>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</si>
  <si>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</si>
  <si>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</si>
  <si>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</si>
  <si>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</si>
  <si>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</si>
  <si>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</si>
  <si>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</si>
  <si>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</si>
  <si>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</si>
  <si>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</si>
  <si>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</si>
  <si>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</si>
  <si>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</si>
  <si>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</si>
  <si>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</si>
  <si>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</si>
  <si>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</si>
  <si>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</si>
  <si>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</si>
  <si>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</si>
  <si>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</si>
  <si>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</si>
  <si>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</si>
  <si>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</si>
  <si>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</si>
  <si>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</si>
  <si>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</si>
  <si>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</si>
  <si>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</si>
  <si>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</si>
  <si>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</si>
  <si>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</si>
  <si>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</si>
  <si>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</si>
  <si>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</si>
  <si>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</si>
  <si>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</si>
  <si>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</si>
  <si>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</si>
  <si>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</si>
  <si>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</si>
  <si>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</si>
  <si>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</si>
  <si>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</si>
  <si>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</si>
  <si>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</si>
  <si>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</si>
  <si>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</si>
  <si>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</si>
  <si>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</si>
  <si>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</si>
  <si>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</si>
  <si>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</si>
  <si>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</si>
  <si>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</si>
  <si>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</si>
  <si>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</si>
  <si>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</si>
  <si>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</si>
  <si>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</si>
  <si>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</si>
  <si>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</si>
  <si>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</si>
  <si>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</si>
  <si>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</si>
  <si>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</si>
  <si>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</si>
  <si>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</si>
  <si>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</si>
  <si>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</si>
  <si>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</si>
  <si>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</si>
  <si>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</si>
  <si>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</si>
  <si>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</si>
  <si>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</si>
  <si>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</si>
  <si>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</si>
  <si>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</si>
  <si>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</si>
  <si>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</si>
  <si>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</si>
  <si>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</si>
  <si>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</si>
  <si>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</si>
  <si>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</si>
  <si>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</si>
  <si>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</si>
  <si>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</si>
  <si>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</si>
  <si>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</si>
  <si>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</si>
  <si>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</si>
  <si>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</si>
  <si>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</si>
  <si>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</si>
  <si>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</si>
  <si>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</si>
  <si>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</si>
  <si>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</si>
  <si>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</si>
  <si>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</si>
  <si>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</si>
  <si>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</si>
  <si>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</si>
  <si>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</si>
  <si>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</si>
  <si>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</si>
  <si>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</si>
  <si>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</si>
  <si>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</si>
  <si>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</si>
  <si>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</si>
  <si>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</si>
  <si>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</si>
  <si>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</si>
  <si>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</si>
  <si>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</si>
  <si>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</si>
  <si>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</si>
  <si>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</si>
  <si>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</si>
  <si>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</si>
  <si>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</si>
  <si>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</si>
  <si>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</si>
  <si>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</si>
  <si>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</si>
  <si>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</si>
  <si>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</si>
  <si>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</si>
  <si>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</si>
  <si>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</si>
  <si>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</si>
  <si>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</si>
  <si>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</si>
  <si>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</si>
  <si>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</si>
  <si>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</si>
  <si>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</si>
  <si>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</si>
  <si>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</si>
  <si>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</si>
  <si>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</si>
  <si>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</si>
  <si>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</si>
  <si>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</si>
  <si>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</si>
  <si>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</si>
  <si>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</si>
  <si>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</si>
  <si>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</si>
  <si>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</si>
  <si>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</si>
  <si>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</si>
  <si>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</si>
  <si>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</si>
  <si>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</si>
  <si>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</si>
  <si>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</si>
  <si>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</si>
  <si>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</si>
  <si>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</si>
  <si>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</si>
  <si>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</si>
  <si>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</si>
  <si>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</si>
  <si>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</si>
  <si>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</si>
  <si>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</si>
  <si>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</si>
  <si>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</si>
  <si>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</si>
  <si>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</si>
  <si>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</si>
  <si>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</si>
  <si>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</si>
  <si>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</si>
  <si>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</si>
  <si>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</si>
  <si>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</si>
  <si>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</si>
  <si>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</si>
  <si>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</si>
  <si>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</si>
  <si>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</si>
  <si>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</si>
  <si>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</si>
  <si>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</si>
  <si>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</si>
  <si>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</si>
  <si>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</si>
  <si>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</si>
  <si>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</si>
  <si>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</si>
  <si>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</si>
  <si>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</si>
  <si>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</si>
  <si>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</si>
  <si>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</si>
  <si>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</si>
  <si>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</si>
  <si>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</si>
  <si>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</si>
  <si>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</si>
  <si>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</si>
  <si>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</si>
  <si>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</si>
  <si>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</si>
  <si>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</si>
  <si>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</si>
  <si>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</si>
  <si>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</si>
  <si>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</si>
  <si>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</si>
  <si>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</si>
  <si>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</si>
  <si>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</si>
  <si>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</si>
  <si>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</si>
  <si>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</si>
  <si>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</si>
  <si>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</si>
  <si>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</si>
  <si>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</si>
  <si>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</si>
  <si>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</si>
  <si>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</si>
  <si>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</si>
  <si>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</si>
  <si>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</si>
  <si>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</si>
  <si>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</si>
  <si>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</si>
  <si>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</si>
  <si>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</si>
  <si>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</si>
  <si>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</si>
  <si>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</si>
  <si>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</si>
  <si>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</si>
  <si>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</si>
  <si>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</si>
  <si>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</si>
  <si>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</si>
  <si>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</si>
  <si>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</si>
  <si>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</si>
  <si>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</si>
  <si>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</si>
  <si>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</si>
  <si>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</si>
  <si>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</si>
  <si>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</si>
  <si>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</si>
  <si>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</si>
  <si>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</si>
  <si>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</si>
  <si>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</si>
  <si>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</si>
  <si>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</si>
  <si>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</si>
  <si>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</si>
  <si>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</si>
  <si>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</si>
  <si>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</si>
  <si>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</si>
  <si>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</si>
  <si>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</si>
  <si>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</si>
  <si>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</si>
  <si>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</si>
  <si>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</si>
  <si>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</si>
  <si>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</si>
  <si>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</si>
  <si>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</si>
  <si>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</si>
  <si>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</si>
  <si>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</si>
  <si>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</si>
  <si>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</si>
  <si>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</si>
  <si>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</si>
  <si>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</si>
  <si>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</si>
  <si>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</si>
  <si>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</si>
  <si>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</si>
  <si>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</si>
  <si>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</si>
  <si>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</si>
  <si>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</si>
  <si>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</si>
  <si>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</si>
  <si>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</si>
  <si>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</si>
  <si>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</si>
  <si>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</si>
  <si>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</si>
  <si>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</si>
  <si>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</si>
  <si>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</si>
  <si>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</si>
  <si>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</si>
  <si>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</si>
  <si>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</si>
  <si>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</si>
  <si>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</si>
  <si>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</si>
  <si>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</si>
  <si>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</si>
  <si>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</si>
  <si>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</si>
  <si>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</si>
  <si>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</si>
  <si>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</si>
  <si>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</si>
  <si>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</si>
  <si>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</si>
  <si>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</si>
  <si>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</si>
  <si>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</si>
  <si>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</si>
  <si>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</si>
  <si>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</si>
  <si>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</si>
  <si>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</si>
  <si>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</si>
  <si>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</si>
  <si>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</si>
  <si>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</si>
  <si>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</si>
  <si>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</si>
  <si>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</si>
  <si>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</si>
  <si>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</si>
  <si>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</si>
  <si>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</si>
  <si>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</si>
  <si>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</si>
  <si>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</si>
  <si>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</si>
  <si>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</si>
  <si>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</si>
  <si>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</si>
  <si>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</si>
  <si>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</si>
  <si>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</si>
  <si>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</si>
  <si>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</si>
  <si>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</si>
  <si>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</si>
  <si>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</si>
  <si>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</si>
  <si>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</si>
  <si>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</si>
  <si>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</si>
  <si>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</si>
  <si>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</si>
  <si>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</si>
  <si>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</si>
  <si>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</si>
  <si>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</si>
  <si>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</si>
  <si>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</si>
  <si>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</si>
  <si>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</si>
  <si>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</si>
  <si>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</si>
  <si>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</si>
  <si>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</si>
  <si>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</si>
  <si>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</si>
  <si>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</si>
  <si>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</si>
  <si>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</si>
  <si>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</si>
  <si>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</si>
  <si>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</si>
  <si>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</si>
  <si>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</si>
  <si>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</si>
  <si>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</si>
  <si>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</si>
  <si>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</si>
  <si>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</si>
  <si>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</si>
  <si>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</si>
  <si>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</si>
  <si>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</si>
  <si>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</si>
  <si>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</si>
  <si>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</si>
  <si>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</si>
  <si>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</si>
  <si>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</si>
  <si>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</si>
  <si>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</si>
  <si>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</si>
  <si>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</si>
  <si>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</si>
  <si>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</si>
  <si>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</si>
  <si>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</si>
  <si>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</si>
  <si>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</si>
  <si>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</si>
  <si>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</si>
  <si>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</si>
  <si>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</si>
  <si>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</si>
  <si>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</si>
  <si>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</si>
  <si>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</si>
  <si>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</si>
  <si>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</si>
  <si>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</si>
  <si>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</si>
  <si>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</si>
  <si>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</si>
  <si>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</si>
  <si>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</si>
  <si>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</si>
  <si>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</si>
  <si>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</si>
  <si>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</si>
  <si>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</si>
  <si>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</si>
  <si>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</si>
  <si>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</si>
  <si>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</si>
  <si>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</si>
  <si>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</si>
  <si>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</si>
  <si>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</si>
  <si>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</si>
  <si>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</si>
  <si>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</si>
  <si>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</si>
  <si>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</si>
  <si>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</si>
  <si>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</si>
  <si>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</si>
  <si>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</si>
  <si>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</si>
  <si>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</si>
  <si>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</si>
  <si>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</si>
  <si>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</si>
  <si>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</si>
  <si>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</si>
  <si>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</si>
  <si>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</si>
  <si>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</si>
  <si>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</si>
  <si>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</si>
  <si>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</si>
  <si>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</si>
  <si>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</si>
  <si>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</si>
  <si>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</si>
  <si>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</si>
  <si>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</si>
  <si>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</si>
  <si>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</si>
  <si>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</si>
  <si>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</si>
  <si>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</si>
  <si>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</si>
  <si>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</si>
  <si>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</si>
  <si>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</si>
  <si>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</si>
  <si>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</si>
  <si>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</si>
  <si>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</si>
  <si>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</si>
  <si>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</si>
  <si>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</si>
  <si>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</si>
  <si>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</si>
  <si>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</si>
  <si>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</si>
  <si>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</si>
  <si>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</si>
  <si>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</si>
  <si>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</si>
  <si>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</si>
  <si>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</si>
  <si>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</si>
  <si>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</si>
  <si>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</si>
  <si>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</si>
  <si>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</si>
  <si>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</si>
  <si>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</si>
  <si>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</si>
  <si>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</si>
  <si>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</si>
  <si>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</si>
  <si>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</si>
  <si>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</si>
  <si>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</si>
  <si>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</si>
  <si>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</si>
  <si>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</si>
  <si>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</si>
  <si>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</si>
  <si>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</si>
  <si>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</si>
  <si>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</si>
  <si>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</si>
  <si>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</si>
  <si>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</si>
  <si>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</si>
  <si>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</si>
  <si>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</si>
  <si>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</si>
  <si>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</si>
  <si>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</si>
  <si>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</si>
  <si>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</si>
  <si>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</si>
  <si>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</si>
  <si>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</si>
  <si>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</si>
  <si>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</si>
  <si>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</si>
  <si>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</si>
  <si>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</si>
  <si>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</si>
  <si>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</si>
  <si>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</si>
  <si>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</si>
  <si>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</si>
  <si>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</si>
  <si>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</si>
  <si>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</si>
  <si>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</si>
  <si>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</si>
  <si>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</si>
  <si>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</si>
  <si>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</si>
  <si>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</si>
  <si>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</si>
  <si>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</si>
  <si>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</si>
  <si>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</si>
  <si>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</si>
  <si>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</si>
  <si>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</si>
  <si>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</si>
  <si>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</si>
  <si>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</si>
  <si>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</si>
  <si>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</si>
  <si>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</si>
  <si>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</si>
  <si>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</si>
  <si>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</si>
  <si>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</si>
  <si>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</si>
  <si>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</si>
  <si>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</si>
  <si>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</si>
  <si>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</si>
  <si>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</si>
  <si>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</si>
  <si>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</si>
  <si>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</si>
  <si>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</si>
  <si>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</si>
  <si>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</si>
  <si>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</si>
  <si>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</si>
  <si>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</si>
  <si>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</si>
  <si>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</si>
  <si>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</si>
  <si>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</si>
  <si>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</si>
  <si>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</si>
  <si>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</si>
  <si>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</si>
  <si>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</si>
  <si>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</si>
  <si>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</si>
  <si>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</si>
  <si>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</si>
  <si>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</si>
  <si>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</si>
  <si>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</si>
  <si>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</si>
  <si>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</si>
  <si>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</si>
  <si>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</si>
  <si>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</si>
  <si>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</si>
  <si>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</si>
  <si>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</si>
  <si>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</si>
  <si>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</si>
  <si>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</si>
  <si>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</si>
  <si>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</si>
  <si>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</si>
  <si>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</si>
  <si>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</si>
  <si>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</si>
  <si>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</si>
  <si>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</si>
  <si>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</si>
  <si>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</si>
  <si>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</si>
  <si>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</si>
  <si>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</si>
  <si>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</si>
  <si>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</si>
  <si>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</si>
  <si>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</si>
  <si>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</si>
  <si>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</si>
  <si>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</si>
  <si>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</si>
  <si>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</si>
  <si>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</si>
  <si>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</si>
  <si>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</si>
  <si>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</si>
  <si>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</si>
  <si>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</si>
  <si>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</si>
  <si>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</si>
  <si>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</si>
  <si>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</si>
  <si>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</si>
  <si>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</si>
  <si>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</si>
  <si>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</si>
  <si>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</si>
  <si>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</si>
  <si>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</si>
  <si>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</si>
  <si>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</si>
  <si>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</si>
  <si>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</si>
  <si>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</si>
  <si>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</si>
  <si>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</si>
  <si>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</si>
  <si>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</si>
  <si>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</si>
  <si>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</si>
  <si>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</si>
  <si>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</si>
  <si>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</si>
  <si>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</si>
  <si>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</si>
  <si>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</si>
  <si>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</si>
  <si>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</si>
  <si>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</si>
  <si>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</si>
  <si>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</si>
  <si>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</si>
  <si>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</si>
  <si>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</si>
  <si>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</si>
  <si>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</si>
  <si>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</si>
  <si>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</si>
  <si>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</si>
  <si>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</si>
  <si>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</si>
  <si>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</si>
  <si>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</si>
  <si>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</si>
  <si>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</si>
  <si>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</si>
  <si>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</si>
  <si>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</si>
  <si>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</si>
  <si>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</si>
  <si>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</si>
  <si>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</si>
  <si>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</si>
  <si>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</si>
  <si>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</si>
  <si>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</si>
  <si>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</si>
  <si>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</si>
  <si>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</si>
  <si>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</si>
  <si>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</si>
  <si>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</si>
  <si>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</si>
  <si>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</si>
  <si>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</si>
  <si>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</si>
  <si>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</si>
  <si>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</si>
  <si>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</si>
  <si>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</si>
  <si>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</si>
  <si>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</si>
  <si>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</si>
  <si>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</si>
  <si>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</si>
  <si>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</si>
  <si>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</si>
  <si>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</si>
  <si>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</si>
  <si>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</si>
  <si>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</si>
  <si>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</si>
  <si>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</si>
  <si>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</si>
  <si>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</si>
  <si>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</si>
  <si>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</si>
  <si>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</si>
  <si>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</si>
  <si>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</si>
  <si>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</si>
  <si>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</si>
  <si>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</si>
  <si>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</si>
  <si>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</si>
  <si>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</si>
  <si>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</si>
  <si>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</si>
  <si>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</si>
  <si>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</si>
  <si>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</si>
  <si>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</si>
  <si>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</si>
  <si>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</si>
  <si>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</si>
  <si>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</si>
  <si>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</si>
  <si>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</si>
  <si>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</si>
  <si>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</si>
  <si>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</si>
  <si>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</si>
  <si>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</si>
  <si>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</si>
  <si>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</si>
  <si>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</si>
  <si>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</si>
  <si>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</si>
  <si>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</si>
  <si>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</si>
  <si>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</si>
  <si>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</si>
  <si>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</si>
  <si>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</si>
  <si>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</si>
  <si>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</si>
  <si>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</si>
  <si>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</si>
  <si>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</si>
  <si>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</si>
  <si>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</si>
  <si>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</si>
  <si>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</si>
  <si>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</si>
  <si>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</si>
  <si>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</si>
  <si>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</si>
  <si>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</si>
  <si>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</si>
  <si>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</si>
  <si>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</si>
  <si>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</si>
  <si>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</si>
  <si>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</si>
  <si>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</si>
  <si>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</si>
  <si>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</si>
  <si>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</si>
  <si>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</si>
  <si>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</si>
  <si>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</si>
  <si>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</si>
  <si>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</si>
  <si>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</si>
  <si>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</si>
  <si>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</si>
  <si>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</si>
  <si>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</si>
  <si>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</si>
  <si>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</si>
  <si>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</si>
  <si>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</si>
  <si>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</si>
  <si>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</si>
  <si>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</si>
  <si>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</si>
  <si>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</si>
  <si>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</si>
  <si>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</si>
  <si>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</si>
  <si>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</si>
  <si>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</si>
  <si>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</si>
  <si>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</si>
  <si>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</si>
  <si>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</si>
  <si>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</si>
  <si>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</si>
  <si>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</si>
  <si>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</si>
  <si>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</si>
  <si>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</si>
  <si>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</si>
  <si>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</si>
  <si>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</si>
  <si>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</si>
  <si>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</si>
  <si>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</si>
  <si>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</si>
  <si>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</si>
  <si>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</si>
  <si>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</si>
  <si>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</si>
  <si>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</si>
  <si>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</si>
  <si>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</si>
  <si>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</si>
  <si>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</si>
  <si>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</si>
  <si>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</si>
  <si>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</si>
  <si>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</si>
  <si>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</si>
  <si>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</si>
  <si>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</si>
  <si>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</si>
  <si>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</si>
  <si>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</si>
  <si>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</si>
  <si>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</si>
  <si>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</si>
  <si>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</si>
  <si>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</si>
  <si>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</si>
  <si>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</si>
  <si>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</si>
  <si>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</si>
  <si>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</si>
  <si>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</si>
  <si>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</si>
  <si>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</si>
  <si>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</si>
  <si>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</si>
  <si>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</si>
  <si>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</si>
  <si>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</si>
  <si>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</si>
  <si>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</si>
  <si>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</si>
  <si>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</si>
  <si>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</si>
  <si>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</si>
  <si>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</si>
  <si>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</si>
  <si>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</si>
  <si>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</si>
  <si>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</si>
  <si>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</si>
  <si>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</si>
  <si>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</si>
  <si>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</si>
  <si>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</si>
  <si>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</si>
  <si>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</si>
  <si>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</si>
  <si>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</si>
  <si>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</si>
  <si>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</si>
  <si>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</si>
  <si>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</si>
  <si>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</si>
  <si>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</si>
  <si>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</si>
  <si>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</si>
  <si>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</si>
  <si>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</si>
  <si>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</si>
  <si>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</si>
  <si>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</si>
  <si>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</si>
  <si>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</si>
  <si>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</si>
  <si>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</si>
  <si>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</si>
  <si>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</si>
  <si>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</si>
  <si>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</si>
  <si>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</si>
  <si>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</si>
  <si>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</si>
  <si>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</si>
  <si>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</si>
  <si>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</si>
  <si>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</si>
  <si>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</si>
  <si>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</si>
  <si>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</si>
  <si>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</si>
  <si>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</si>
  <si>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</si>
  <si>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</si>
  <si>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</si>
  <si>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</si>
  <si>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</si>
  <si>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</si>
  <si>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</si>
  <si>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</si>
  <si>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</si>
  <si>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</si>
  <si>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</si>
  <si>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</si>
  <si>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</si>
  <si>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</si>
  <si>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</si>
  <si>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</si>
  <si>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</si>
  <si>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</si>
  <si>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</si>
  <si>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</si>
  <si>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</si>
  <si>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</si>
  <si>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</si>
  <si>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</si>
  <si>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</si>
  <si>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</si>
  <si>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</si>
  <si>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</si>
  <si>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</si>
  <si>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</si>
  <si>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</si>
  <si>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</si>
  <si>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</si>
  <si>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</si>
  <si>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</si>
  <si>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</si>
  <si>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</si>
  <si>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</si>
  <si>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</si>
  <si>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</si>
  <si>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</si>
  <si>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</si>
  <si>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</si>
  <si>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</si>
  <si>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</si>
  <si>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</si>
  <si>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</si>
  <si>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</si>
  <si>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</si>
  <si>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</si>
  <si>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</si>
  <si>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</si>
  <si>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</si>
  <si>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</si>
  <si>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</si>
  <si>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</si>
  <si>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</si>
  <si>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</si>
  <si>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</si>
  <si>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</si>
  <si>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</si>
  <si>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</si>
  <si>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</si>
  <si>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</si>
  <si>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</si>
  <si>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</si>
  <si>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</si>
  <si>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</si>
  <si>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</si>
  <si>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</si>
  <si>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</si>
  <si>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</si>
  <si>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</si>
  <si>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</si>
  <si>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</si>
  <si>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</si>
  <si>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</si>
  <si>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</si>
  <si>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</si>
  <si>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</si>
  <si>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</si>
  <si>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</si>
  <si>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</si>
  <si>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</si>
  <si>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</si>
  <si>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</si>
  <si>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</si>
  <si>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</si>
  <si>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</si>
  <si>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</si>
  <si>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</si>
  <si>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</si>
  <si>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</si>
  <si>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</si>
  <si>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</si>
  <si>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</si>
  <si>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</si>
  <si>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</si>
  <si>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</si>
  <si>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</si>
  <si>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</si>
  <si>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</si>
  <si>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</si>
  <si>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</si>
  <si>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</si>
  <si>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</si>
  <si>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</si>
  <si>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</si>
  <si>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</si>
  <si>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</si>
  <si>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</si>
  <si>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</si>
  <si>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</si>
  <si>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</si>
  <si>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</si>
  <si>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</si>
  <si>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</si>
  <si>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</si>
  <si>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</si>
  <si>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</si>
  <si>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</si>
  <si>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</si>
  <si>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</si>
  <si>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</si>
  <si>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</si>
  <si>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</si>
  <si>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</si>
  <si>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</si>
  <si>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</si>
  <si>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</si>
  <si>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</si>
  <si>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</si>
  <si>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</si>
  <si>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</si>
  <si>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</si>
  <si>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</si>
  <si>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</si>
  <si>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</si>
  <si>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</si>
  <si>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</si>
  <si>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</si>
  <si>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</si>
  <si>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</si>
  <si>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</si>
  <si>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</si>
  <si>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</si>
  <si>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</si>
  <si>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</si>
  <si>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</si>
  <si>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</si>
  <si>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</si>
  <si>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</si>
  <si>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</si>
  <si>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</si>
  <si>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</si>
  <si>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</si>
  <si>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</si>
  <si>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</si>
  <si>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</si>
  <si>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</si>
  <si>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</si>
  <si>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</si>
  <si>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</si>
  <si>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</si>
  <si>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</si>
  <si>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</si>
  <si>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</si>
  <si>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</si>
  <si>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</si>
  <si>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</si>
  <si>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</si>
  <si>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</si>
  <si>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</si>
  <si>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</si>
  <si>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</si>
  <si>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</si>
  <si>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</si>
  <si>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</si>
  <si>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</si>
  <si>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</si>
  <si>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</si>
  <si>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</si>
  <si>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</si>
  <si>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</si>
  <si>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</si>
  <si>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</si>
  <si>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</si>
  <si>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</si>
  <si>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</si>
  <si>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</si>
  <si>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</si>
  <si>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</si>
  <si>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</si>
  <si>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</si>
  <si>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</si>
  <si>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</si>
  <si>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</si>
  <si>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</si>
  <si>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</si>
  <si>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</si>
  <si>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</si>
  <si>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</si>
  <si>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</si>
  <si>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</si>
  <si>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</si>
  <si>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</si>
  <si>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</si>
  <si>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</si>
  <si>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</si>
  <si>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</si>
  <si>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</si>
  <si>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</si>
  <si>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</si>
  <si>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</si>
  <si>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</si>
  <si>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</si>
  <si>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</si>
  <si>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</si>
  <si>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</si>
  <si>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</si>
  <si>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</si>
  <si>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</si>
  <si>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</si>
  <si>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</si>
  <si>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</si>
  <si>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</si>
  <si>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</si>
  <si>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</si>
  <si>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</si>
  <si>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</si>
  <si>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</si>
  <si>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</si>
  <si>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</si>
  <si>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</si>
  <si>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</si>
  <si>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</si>
  <si>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</si>
  <si>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</si>
  <si>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</si>
  <si>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</si>
  <si>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</si>
  <si>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</si>
  <si>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</si>
  <si>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</si>
  <si>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</si>
  <si>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</si>
  <si>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</si>
  <si>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</si>
  <si>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</si>
  <si>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</si>
  <si>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</si>
  <si>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</si>
  <si>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</si>
  <si>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</si>
  <si>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</si>
  <si>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</si>
  <si>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</si>
  <si>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</si>
  <si>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</si>
  <si>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</si>
  <si>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</si>
  <si>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</si>
  <si>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</si>
  <si>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</si>
  <si>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</si>
  <si>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</si>
  <si>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</si>
  <si>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</si>
  <si>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</si>
  <si>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</si>
  <si>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</si>
  <si>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</si>
  <si>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</si>
  <si>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</si>
  <si>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</si>
  <si>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</si>
  <si>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</si>
  <si>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</si>
  <si>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</si>
  <si>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</si>
  <si>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</si>
  <si>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</si>
  <si>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</si>
  <si>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</si>
  <si>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</si>
  <si>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</si>
  <si>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</si>
  <si>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</si>
  <si>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</si>
  <si>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</si>
  <si>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</si>
  <si>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</si>
  <si>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</si>
  <si>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</si>
  <si>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</si>
  <si>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</si>
  <si>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</si>
  <si>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</si>
  <si>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</si>
  <si>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</si>
  <si>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</si>
  <si>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</si>
  <si>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</si>
  <si>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</si>
  <si>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</si>
  <si>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</si>
  <si>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</si>
  <si>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</si>
  <si>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</si>
  <si>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</si>
  <si>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</si>
  <si>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</si>
  <si>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</si>
  <si>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</si>
  <si>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</si>
  <si>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</si>
  <si>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</si>
  <si>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</si>
  <si>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</si>
  <si>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</si>
  <si>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</si>
  <si>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</si>
  <si>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</si>
  <si>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</si>
  <si>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</si>
  <si>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</si>
  <si>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</si>
  <si>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</si>
  <si>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</si>
  <si>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</si>
  <si>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</si>
  <si>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</si>
  <si>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</si>
  <si>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</si>
  <si>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</si>
  <si>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</si>
  <si>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</si>
  <si>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</si>
  <si>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</si>
  <si>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</si>
  <si>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</si>
  <si>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</si>
  <si>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</si>
  <si>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</si>
  <si>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</si>
  <si>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</si>
  <si>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</si>
  <si>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</si>
  <si>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</si>
  <si>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</si>
  <si>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</si>
  <si>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</si>
  <si>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</si>
  <si>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</si>
  <si>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</si>
  <si>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</si>
  <si>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</si>
  <si>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</si>
  <si>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</si>
  <si>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</si>
  <si>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</si>
  <si>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</si>
  <si>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</si>
  <si>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</si>
  <si>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</si>
  <si>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</si>
  <si>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</si>
  <si>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</si>
  <si>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</si>
  <si>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</si>
  <si>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</si>
  <si>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</si>
  <si>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</si>
  <si>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</si>
  <si>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</si>
  <si>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</si>
  <si>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</si>
  <si>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</si>
  <si>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</si>
  <si>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</si>
  <si>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</si>
  <si>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</si>
  <si>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</si>
  <si>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</si>
  <si>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</si>
  <si>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</si>
  <si>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</si>
  <si>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</si>
  <si>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</si>
  <si>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</si>
  <si>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</si>
  <si>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</si>
  <si>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</si>
  <si>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</si>
  <si>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</si>
  <si>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</si>
  <si>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</si>
  <si>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</si>
  <si>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</si>
  <si>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</si>
  <si>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</si>
  <si>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</si>
  <si>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</si>
  <si>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</si>
  <si>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</si>
  <si>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</si>
  <si>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</si>
  <si>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</si>
  <si>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</si>
  <si>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</si>
  <si>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</si>
  <si>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</si>
  <si>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</si>
  <si>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</si>
  <si>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</si>
  <si>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</si>
  <si>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</si>
  <si>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</si>
  <si>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</si>
  <si>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</si>
  <si>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</si>
  <si>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</si>
  <si>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</si>
  <si>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</si>
  <si>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</si>
  <si>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</si>
  <si>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</si>
  <si>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</si>
  <si>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</si>
  <si>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</si>
  <si>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</si>
  <si>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</si>
  <si>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</si>
  <si>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</si>
  <si>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</si>
  <si>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</si>
  <si>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</si>
  <si>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</si>
  <si>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</si>
  <si>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</si>
  <si>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</si>
  <si>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</si>
  <si>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</si>
  <si>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</si>
  <si>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</si>
  <si>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</si>
  <si>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</si>
  <si>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</si>
  <si>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</si>
  <si>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</si>
  <si>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</si>
  <si>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</si>
  <si>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</si>
  <si>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</si>
  <si>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</si>
  <si>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</si>
  <si>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</si>
  <si>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</si>
  <si>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</si>
  <si>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</si>
  <si>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</si>
  <si>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</si>
  <si>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</si>
  <si>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</si>
  <si>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</si>
  <si>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</si>
  <si>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</si>
  <si>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</si>
  <si>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</si>
  <si>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</si>
  <si>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</si>
  <si>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</si>
  <si>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</si>
  <si>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</si>
  <si>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</si>
  <si>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</si>
  <si>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</si>
  <si>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</si>
  <si>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</si>
  <si>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</si>
  <si>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</si>
  <si>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</si>
  <si>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</si>
  <si>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</si>
  <si>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</si>
  <si>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</si>
  <si>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</si>
  <si>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</si>
  <si>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</si>
  <si>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</si>
  <si>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</si>
  <si>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</si>
  <si>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</si>
  <si>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</si>
  <si>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</si>
  <si>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</si>
  <si>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</si>
  <si>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</si>
  <si>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</si>
  <si>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</si>
  <si>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</si>
  <si>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</si>
  <si>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</si>
  <si>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</si>
  <si>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</si>
  <si>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</si>
  <si>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</si>
  <si>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</si>
  <si>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</si>
  <si>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</si>
  <si>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</si>
  <si>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</si>
  <si>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</si>
  <si>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</si>
  <si>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</si>
  <si>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</si>
  <si>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</si>
  <si>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</si>
  <si>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</si>
  <si>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</si>
  <si>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</si>
  <si>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</si>
  <si>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</si>
  <si>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</si>
  <si>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</si>
  <si>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</si>
  <si>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</si>
  <si>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</si>
  <si>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</si>
  <si>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</si>
  <si>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</si>
  <si>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</si>
  <si>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</si>
  <si>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</si>
  <si>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</si>
  <si>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</si>
  <si>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</si>
  <si>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</si>
  <si>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</si>
  <si>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</si>
  <si>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</si>
  <si>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</si>
  <si>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</si>
  <si>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</si>
  <si>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</si>
  <si>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</si>
  <si>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</si>
  <si>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</si>
  <si>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</si>
  <si>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</si>
  <si>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</si>
  <si>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</si>
  <si>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</si>
  <si>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</si>
  <si>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</si>
  <si>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</si>
  <si>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</si>
  <si>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</si>
  <si>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</si>
  <si>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</si>
  <si>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</si>
  <si>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</si>
  <si>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</si>
  <si>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</si>
  <si>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</si>
  <si>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</si>
  <si>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</si>
  <si>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</si>
  <si>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</si>
  <si>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</si>
  <si>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</si>
  <si>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</si>
  <si>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</si>
  <si>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</si>
  <si>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</si>
  <si>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</si>
  <si>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</si>
  <si>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</si>
  <si>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</si>
  <si>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</si>
  <si>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</si>
  <si>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</si>
  <si>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</si>
  <si>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</si>
  <si>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</si>
  <si>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</si>
  <si>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</si>
  <si>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</si>
  <si>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</si>
  <si>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</si>
  <si>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</si>
  <si>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</si>
  <si>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</si>
  <si>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</si>
  <si>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</si>
  <si>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</si>
  <si>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</si>
  <si>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</si>
  <si>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</si>
  <si>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</si>
  <si>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</si>
  <si>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</si>
  <si>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</si>
  <si>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</si>
  <si>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</si>
  <si>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</si>
  <si>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</si>
  <si>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</si>
  <si>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</si>
  <si>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</si>
  <si>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</si>
  <si>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</si>
  <si>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</si>
  <si>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</si>
  <si>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</si>
  <si>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</si>
  <si>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</si>
  <si>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</si>
  <si>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</si>
  <si>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</si>
  <si>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</si>
  <si>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</si>
  <si>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</si>
  <si>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</si>
  <si>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</si>
  <si>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</si>
  <si>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</si>
  <si>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</si>
  <si>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</si>
  <si>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</si>
  <si>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</si>
  <si>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</si>
  <si>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</si>
  <si>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</si>
  <si>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</si>
  <si>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</si>
  <si>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</si>
  <si>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</si>
  <si>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</si>
  <si>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</si>
  <si>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</si>
  <si>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</si>
  <si>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</si>
  <si>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</si>
  <si>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</si>
  <si>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</si>
  <si>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</si>
  <si>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</si>
  <si>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</si>
  <si>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</si>
  <si>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</si>
  <si>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</si>
  <si>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</si>
  <si>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</si>
  <si>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</si>
  <si>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</si>
  <si>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</si>
  <si>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</si>
  <si>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</si>
  <si>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</si>
  <si>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</si>
  <si>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</si>
  <si>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</si>
  <si>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</si>
  <si>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</si>
  <si>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</si>
  <si>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</si>
  <si>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</si>
  <si>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</si>
  <si>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</si>
  <si>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</si>
  <si>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</si>
  <si>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</si>
  <si>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</si>
  <si>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</si>
  <si>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</si>
  <si>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</si>
  <si>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</si>
  <si>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</si>
  <si>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</si>
  <si>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</si>
  <si>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</si>
  <si>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</si>
  <si>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</si>
  <si>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</si>
  <si>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</si>
  <si>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</si>
  <si>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</si>
  <si>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</si>
  <si>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</si>
  <si>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</si>
  <si>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</si>
  <si>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</si>
  <si>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</si>
  <si>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</si>
  <si>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</si>
  <si>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</si>
  <si>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</si>
  <si>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</si>
  <si>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</si>
  <si>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</si>
  <si>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</si>
  <si>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</si>
  <si>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</si>
  <si>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</si>
  <si>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</si>
  <si>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</si>
  <si>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</si>
  <si>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</si>
  <si>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</si>
  <si>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</si>
  <si>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</si>
  <si>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</si>
  <si>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</si>
  <si>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</si>
  <si>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</si>
  <si>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</si>
  <si>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</si>
  <si>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</si>
  <si>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</si>
  <si>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</si>
  <si>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</si>
  <si>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</si>
  <si>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</si>
  <si>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</si>
  <si>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</si>
  <si>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</si>
  <si>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</si>
  <si>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</si>
  <si>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</si>
  <si>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</si>
  <si>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</si>
  <si>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</si>
  <si>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</si>
  <si>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</si>
  <si>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</si>
  <si>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</si>
  <si>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</si>
  <si>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</si>
  <si>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</si>
  <si>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</si>
  <si>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</si>
  <si>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</si>
  <si>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</si>
  <si>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</si>
  <si>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</si>
  <si>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</si>
  <si>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</si>
  <si>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</si>
  <si>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</si>
  <si>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</si>
  <si>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</si>
  <si>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</si>
  <si>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</si>
  <si>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</si>
  <si>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</si>
  <si>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</si>
  <si>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</si>
  <si>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</si>
  <si>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</si>
  <si>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</si>
  <si>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</si>
  <si>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</si>
  <si>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</si>
  <si>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</si>
  <si>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</si>
  <si>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</si>
  <si>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</si>
  <si>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</si>
  <si>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</si>
  <si>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</si>
  <si>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</si>
  <si>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</si>
  <si>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</si>
  <si>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</si>
  <si>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</si>
  <si>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</si>
  <si>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</si>
  <si>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</si>
  <si>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</si>
  <si>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</si>
  <si>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</si>
  <si>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</si>
  <si>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</si>
  <si>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</si>
  <si>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</si>
  <si>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</si>
  <si>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</si>
  <si>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</si>
  <si>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</si>
  <si>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</si>
  <si>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</si>
  <si>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</si>
  <si>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</si>
  <si>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</si>
  <si>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</si>
  <si>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</si>
  <si>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</si>
  <si>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</si>
  <si>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</si>
  <si>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</si>
  <si>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</si>
  <si>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</si>
  <si>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</si>
  <si>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</si>
  <si>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</si>
  <si>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</si>
  <si>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</si>
  <si>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</si>
  <si>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</si>
  <si>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</si>
  <si>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</si>
  <si>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</si>
  <si>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</si>
  <si>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</si>
  <si>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</si>
  <si>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</si>
  <si>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</si>
  <si>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</si>
  <si>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</si>
  <si>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</si>
  <si>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</si>
  <si>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</si>
  <si>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</si>
  <si>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</si>
  <si>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</si>
  <si>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</si>
  <si>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</si>
  <si>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</si>
  <si>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</si>
  <si>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</si>
  <si>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</si>
  <si>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</si>
  <si>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</si>
  <si>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</si>
  <si>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</si>
  <si>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</si>
  <si>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</si>
  <si>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</si>
  <si>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</si>
  <si>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</si>
  <si>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</si>
  <si>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</si>
  <si>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</si>
  <si>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</si>
  <si>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</si>
  <si>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</si>
  <si>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</si>
  <si>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</si>
  <si>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</si>
  <si>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</si>
  <si>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</si>
  <si>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</si>
  <si>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</si>
  <si>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</si>
  <si>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</si>
  <si>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</si>
  <si>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</si>
  <si>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</si>
  <si>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</si>
  <si>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</si>
  <si>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</si>
  <si>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</si>
  <si>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</si>
  <si>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</si>
  <si>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</si>
  <si>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</si>
  <si>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</si>
  <si>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</si>
  <si>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</si>
  <si>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</si>
  <si>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</si>
  <si>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</si>
  <si>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</si>
  <si>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</si>
  <si>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</si>
  <si>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</si>
  <si>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</si>
  <si>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</si>
  <si>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</si>
  <si>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</si>
  <si>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</si>
  <si>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</si>
  <si>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</si>
  <si>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</si>
  <si>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</si>
  <si>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</si>
  <si>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</si>
  <si>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</si>
  <si>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</si>
  <si>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</si>
  <si>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</si>
  <si>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</si>
  <si>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</si>
  <si>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</si>
  <si>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</si>
  <si>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</si>
  <si>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</si>
  <si>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</si>
  <si>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</si>
  <si>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</si>
  <si>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</si>
  <si>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</si>
  <si>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</si>
  <si>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</si>
  <si>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</si>
  <si>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</si>
  <si>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</si>
  <si>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</si>
  <si>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</si>
  <si>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</si>
  <si>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</si>
  <si>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</si>
  <si>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</si>
  <si>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</si>
  <si>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</si>
  <si>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</si>
  <si>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</si>
  <si>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</si>
  <si>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</si>
  <si>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</si>
  <si>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</si>
  <si>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</si>
  <si>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</si>
  <si>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</si>
  <si>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</si>
  <si>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</si>
  <si>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</si>
  <si>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</si>
  <si>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</si>
  <si>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</si>
  <si>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</si>
  <si>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</si>
  <si>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</si>
  <si>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</si>
  <si>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</si>
  <si>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</si>
  <si>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</si>
  <si>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</si>
  <si>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</si>
  <si>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</si>
  <si>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</si>
  <si>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</si>
  <si>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</si>
  <si>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</si>
  <si>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</si>
  <si>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</si>
  <si>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</si>
  <si>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</si>
  <si>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</si>
  <si>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</si>
  <si>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</si>
  <si>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</si>
  <si>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</si>
  <si>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</si>
  <si>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</si>
  <si>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</si>
  <si>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</si>
  <si>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</si>
  <si>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</si>
  <si>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</si>
  <si>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</si>
  <si>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</si>
  <si>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</si>
  <si>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</si>
  <si>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</si>
  <si>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</si>
  <si>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</si>
  <si>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</si>
  <si>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</si>
  <si>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</si>
  <si>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</si>
  <si>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</si>
  <si>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</si>
  <si>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</si>
  <si>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</si>
  <si>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</si>
  <si>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</si>
  <si>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</si>
  <si>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</si>
  <si>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</si>
  <si>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</si>
  <si>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</si>
  <si>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</si>
  <si>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</si>
  <si>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</si>
  <si>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</si>
  <si>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</si>
  <si>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</si>
  <si>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</si>
  <si>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</si>
  <si>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</si>
  <si>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</si>
  <si>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</si>
  <si>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</si>
  <si>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</si>
  <si>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</si>
  <si>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</si>
  <si>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</si>
  <si>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</si>
  <si>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</si>
  <si>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</si>
  <si>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</si>
  <si>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</si>
  <si>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</si>
  <si>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</si>
  <si>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</si>
  <si>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</si>
  <si>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</si>
  <si>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</si>
  <si>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</si>
  <si>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</si>
  <si>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</si>
  <si>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</si>
  <si>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</si>
  <si>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</si>
  <si>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</si>
  <si>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</si>
  <si>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</si>
  <si>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</si>
  <si>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</si>
  <si>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</si>
  <si>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</si>
  <si>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</si>
  <si>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</si>
  <si>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</si>
  <si>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</si>
  <si>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</si>
  <si>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</si>
  <si>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</si>
  <si>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</si>
  <si>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</si>
  <si>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</si>
  <si>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</si>
  <si>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</si>
  <si>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</si>
  <si>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</si>
  <si>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</si>
  <si>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</si>
  <si>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</si>
  <si>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</si>
  <si>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</si>
  <si>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</si>
  <si>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</si>
  <si>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</si>
  <si>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</si>
  <si>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</si>
  <si>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</si>
  <si>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</si>
  <si>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</si>
  <si>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</si>
  <si>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</si>
  <si>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</si>
  <si>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</si>
  <si>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</si>
  <si>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</si>
  <si>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</si>
  <si>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</si>
  <si>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</si>
  <si>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</si>
  <si>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</si>
  <si>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</si>
  <si>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</si>
  <si>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</si>
  <si>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</si>
  <si>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</si>
  <si>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</si>
  <si>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</si>
  <si>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</si>
  <si>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</si>
  <si>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</si>
  <si>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</si>
  <si>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</si>
  <si>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</si>
  <si>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</si>
  <si>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</si>
  <si>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</si>
  <si>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</si>
  <si>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</si>
  <si>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</si>
  <si>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</si>
  <si>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</si>
  <si>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</si>
  <si>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</si>
  <si>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</si>
  <si>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</si>
  <si>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</si>
  <si>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</si>
  <si>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</si>
  <si>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</si>
  <si>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</si>
  <si>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</si>
  <si>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</si>
  <si>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</si>
  <si>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</si>
  <si>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</si>
  <si>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</si>
  <si>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</si>
  <si>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</si>
  <si>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</si>
  <si>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</si>
  <si>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</si>
  <si>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</si>
  <si>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</si>
  <si>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</si>
  <si>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</si>
  <si>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</si>
  <si>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</si>
  <si>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</si>
  <si>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</si>
  <si>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</si>
  <si>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</si>
  <si>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</si>
  <si>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</si>
  <si>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</si>
  <si>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</si>
  <si>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</si>
  <si>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</si>
  <si>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</si>
  <si>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</si>
  <si>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</si>
  <si>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</si>
  <si>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</si>
  <si>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</si>
  <si>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</si>
  <si>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</si>
  <si>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</si>
  <si>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</si>
  <si>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</si>
  <si>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</si>
  <si>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</si>
  <si>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</si>
  <si>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</si>
  <si>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</si>
  <si>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</si>
  <si>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</si>
  <si>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</si>
  <si>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</si>
  <si>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</si>
  <si>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</si>
  <si>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</si>
  <si>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</si>
  <si>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</si>
  <si>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</si>
  <si>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</si>
  <si>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</si>
  <si>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</si>
  <si>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</si>
  <si>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</si>
  <si>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</si>
  <si>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</si>
  <si>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</si>
  <si>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</si>
  <si>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</si>
  <si>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</si>
  <si>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</si>
  <si>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</si>
  <si>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</si>
  <si>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</si>
  <si>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</si>
  <si>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</si>
  <si>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</si>
  <si>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</si>
  <si>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</si>
  <si>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</si>
  <si>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</si>
  <si>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</si>
  <si>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</si>
  <si>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</si>
  <si>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</si>
  <si>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</si>
  <si>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</si>
  <si>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</si>
  <si>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</si>
  <si>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</si>
  <si>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</si>
  <si>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</si>
  <si>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</si>
  <si>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</si>
  <si>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</si>
  <si>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</si>
  <si>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</si>
  <si>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</si>
  <si>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</si>
  <si>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</si>
  <si>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</si>
  <si>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</si>
  <si>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</si>
  <si>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</si>
  <si>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</si>
  <si>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</si>
  <si>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</si>
  <si>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</si>
  <si>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</si>
  <si>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</si>
  <si>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</si>
  <si>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</si>
  <si>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</si>
  <si>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</si>
  <si>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</si>
  <si>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</si>
  <si>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</si>
  <si>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</si>
  <si>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</si>
  <si>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</si>
  <si>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</si>
  <si>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</si>
  <si>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</si>
  <si>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</si>
  <si>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</si>
  <si>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</si>
  <si>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</si>
  <si>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</si>
  <si>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</si>
  <si>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</si>
  <si>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</si>
  <si>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</si>
  <si>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</si>
  <si>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</si>
  <si>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</si>
  <si>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</si>
  <si>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</si>
  <si>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</si>
  <si>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</si>
  <si>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</si>
  <si>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</si>
  <si>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</si>
  <si>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</si>
  <si>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</si>
  <si>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</si>
  <si>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</si>
  <si>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</si>
  <si>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</si>
  <si>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</si>
  <si>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</si>
  <si>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</si>
  <si>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</si>
  <si>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</si>
  <si>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</si>
  <si>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</si>
  <si>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</si>
  <si>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</si>
  <si>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</si>
  <si>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</si>
  <si>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</si>
  <si>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</si>
  <si>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</si>
  <si>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</si>
  <si>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</si>
  <si>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</si>
  <si>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</si>
  <si>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</si>
  <si>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</si>
  <si>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</si>
  <si>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</si>
  <si>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</si>
  <si>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</si>
  <si>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</si>
  <si>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</si>
  <si>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</si>
  <si>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</si>
  <si>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</si>
  <si>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</si>
  <si>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</si>
  <si>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</si>
  <si>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</si>
  <si>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</si>
  <si>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</si>
  <si>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</si>
  <si>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</si>
  <si>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</si>
  <si>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</si>
  <si>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</si>
  <si>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</si>
  <si>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</si>
  <si>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</si>
  <si>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</si>
  <si>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</si>
  <si>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</si>
  <si>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</si>
  <si>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</si>
  <si>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</si>
  <si>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</si>
  <si>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</si>
  <si>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</si>
  <si>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</si>
  <si>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</si>
  <si>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</si>
  <si>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</si>
  <si>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</si>
  <si>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</si>
  <si>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</si>
  <si>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</si>
  <si>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</si>
  <si>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</si>
  <si>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</si>
  <si>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</si>
  <si>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</si>
  <si>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</si>
  <si>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</si>
  <si>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</si>
  <si>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</si>
  <si>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</si>
  <si>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</si>
  <si>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</si>
  <si>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</si>
  <si>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</si>
  <si>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</si>
  <si>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</si>
  <si>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</si>
  <si>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</si>
  <si>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</si>
  <si>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</si>
  <si>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</si>
  <si>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</si>
  <si>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</si>
  <si>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</si>
  <si>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</si>
  <si>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</si>
  <si>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</si>
  <si>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</si>
  <si>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</si>
  <si>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</si>
  <si>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</si>
  <si>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</si>
  <si>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</si>
  <si>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</si>
  <si>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</si>
  <si>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</si>
  <si>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</si>
  <si>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</si>
  <si>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</si>
  <si>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</si>
  <si>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</si>
  <si>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</si>
  <si>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</si>
  <si>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</si>
  <si>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</si>
  <si>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</si>
  <si>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</si>
  <si>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</si>
  <si>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</si>
  <si>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</si>
  <si>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</si>
  <si>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</si>
  <si>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</si>
  <si>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</si>
  <si>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</si>
  <si>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</si>
  <si>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</si>
  <si>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</si>
  <si>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</si>
  <si>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</si>
  <si>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</si>
  <si>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</si>
  <si>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</si>
  <si>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</si>
  <si>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</si>
  <si>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</si>
  <si>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</si>
  <si>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</si>
  <si>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</si>
  <si>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</si>
  <si>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</si>
  <si>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</si>
  <si>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</si>
  <si>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</si>
  <si>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</si>
  <si>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</si>
  <si>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</si>
  <si>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</si>
  <si>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</si>
  <si>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</si>
  <si>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</si>
  <si>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</si>
  <si>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</si>
  <si>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</si>
  <si>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</si>
  <si>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</si>
  <si>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</si>
  <si>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</si>
  <si>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</si>
  <si>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</si>
  <si>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</si>
  <si>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</si>
  <si>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</si>
  <si>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</si>
  <si>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</si>
  <si>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</si>
  <si>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</si>
  <si>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</si>
  <si>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</si>
  <si>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</si>
  <si>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</si>
  <si>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</si>
  <si>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</si>
  <si>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</si>
  <si>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</si>
  <si>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</si>
  <si>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</si>
  <si>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</si>
  <si>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</si>
  <si>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</si>
  <si>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</si>
  <si>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</si>
  <si>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</si>
  <si>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</si>
  <si>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</si>
  <si>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</si>
  <si>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</si>
  <si>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</si>
  <si>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</si>
  <si>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</si>
  <si>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</si>
  <si>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</si>
  <si>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</si>
  <si>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</si>
  <si>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</si>
  <si>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</si>
  <si>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</si>
  <si>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</si>
  <si>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</si>
  <si>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</si>
  <si>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</si>
  <si>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</si>
  <si>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</si>
  <si>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</si>
  <si>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</si>
  <si>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</si>
  <si>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</si>
  <si>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</si>
  <si>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</si>
  <si>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</si>
  <si>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</si>
  <si>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</si>
  <si>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</si>
  <si>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</si>
  <si>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</si>
  <si>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</si>
  <si>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</si>
  <si>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</si>
  <si>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</si>
  <si>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</si>
  <si>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</si>
  <si>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</si>
  <si>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</si>
  <si>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</si>
  <si>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</si>
  <si>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</si>
  <si>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</si>
  <si>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</si>
  <si>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</si>
  <si>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</si>
  <si>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</si>
  <si>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</si>
  <si>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</si>
  <si>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</si>
  <si>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</si>
  <si>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</si>
  <si>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</si>
  <si>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</si>
  <si>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</si>
  <si>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</si>
  <si>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</si>
  <si>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</si>
  <si>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</si>
  <si>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</si>
  <si>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</si>
  <si>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</si>
  <si>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</si>
  <si>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</si>
  <si>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</si>
  <si>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</si>
  <si>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</si>
  <si>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</si>
  <si>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</si>
  <si>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</si>
  <si>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</si>
  <si>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</si>
  <si>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</si>
  <si>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</si>
  <si>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</si>
  <si>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</si>
  <si>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</si>
  <si>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</si>
  <si>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</si>
  <si>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</si>
  <si>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</si>
  <si>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</si>
  <si>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</si>
  <si>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</si>
  <si>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</si>
  <si>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</si>
  <si>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</si>
  <si>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</si>
  <si>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</si>
  <si>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</si>
  <si>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</si>
  <si>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</si>
  <si>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</si>
  <si>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</si>
  <si>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</si>
  <si>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</si>
  <si>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</si>
  <si>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</si>
  <si>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</si>
  <si>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</si>
  <si>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</si>
  <si>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</si>
  <si>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</si>
  <si>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</si>
  <si>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</si>
  <si>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</si>
  <si>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</si>
  <si>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</si>
  <si>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</si>
  <si>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</si>
  <si>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</si>
  <si>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</si>
  <si>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</si>
  <si>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</si>
  <si>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</si>
  <si>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</si>
  <si>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</si>
  <si>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</si>
  <si>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</si>
  <si>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</si>
  <si>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</si>
  <si>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</si>
  <si>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</si>
  <si>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</si>
  <si>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</si>
  <si>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</si>
  <si>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</si>
  <si>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</si>
  <si>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</si>
  <si>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</si>
  <si>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</si>
  <si>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</si>
  <si>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</si>
  <si>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</si>
  <si>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</si>
  <si>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</si>
  <si>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</si>
  <si>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</si>
  <si>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</si>
  <si>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</si>
  <si>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</si>
  <si>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</si>
  <si>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</si>
  <si>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</si>
  <si>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</si>
  <si>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</si>
  <si>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</si>
  <si>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</si>
  <si>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</si>
  <si>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</si>
  <si>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</si>
  <si>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</si>
  <si>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</si>
  <si>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</si>
  <si>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</si>
  <si>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</si>
  <si>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</si>
  <si>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</si>
  <si>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</si>
  <si>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</si>
  <si>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</si>
  <si>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</si>
  <si>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</si>
  <si>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</si>
  <si>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</si>
  <si>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</si>
  <si>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</si>
  <si>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</si>
  <si>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</si>
  <si>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</si>
  <si>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</si>
  <si>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</si>
  <si>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</si>
  <si>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</si>
  <si>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</si>
  <si>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</si>
  <si>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</si>
  <si>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</si>
  <si>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</si>
  <si>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</si>
  <si>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</si>
  <si>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</si>
  <si>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</si>
  <si>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</si>
  <si>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</si>
  <si>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</si>
  <si>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</si>
  <si>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</si>
  <si>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</si>
  <si>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</si>
  <si>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</si>
  <si>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</si>
  <si>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</si>
  <si>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</si>
  <si>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</si>
  <si>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</si>
  <si>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</si>
  <si>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</si>
  <si>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</si>
  <si>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</si>
  <si>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</si>
  <si>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</si>
  <si>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</si>
  <si>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</si>
  <si>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</si>
  <si>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</si>
  <si>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</si>
  <si>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</si>
  <si>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</si>
  <si>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</si>
  <si>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</si>
  <si>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</si>
  <si>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</si>
  <si>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</si>
  <si>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</si>
  <si>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</si>
  <si>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</si>
  <si>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</si>
  <si>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</si>
  <si>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</si>
  <si>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</si>
  <si>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</si>
  <si>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</si>
  <si>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</si>
  <si>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</si>
  <si>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</si>
  <si>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</si>
  <si>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</si>
  <si>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</si>
  <si>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</si>
  <si>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</si>
  <si>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</si>
  <si>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</si>
  <si>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</si>
  <si>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</si>
  <si>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</si>
  <si>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</si>
  <si>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</si>
  <si>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</si>
  <si>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</si>
  <si>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</si>
  <si>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</si>
  <si>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</si>
  <si>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</si>
  <si>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</si>
  <si>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</si>
  <si>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</si>
  <si>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</si>
  <si>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</si>
  <si>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</si>
  <si>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</si>
  <si>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</si>
  <si>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</si>
  <si>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</si>
  <si>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</si>
  <si>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</si>
  <si>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</si>
  <si>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</si>
  <si>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</si>
  <si>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</si>
  <si>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</si>
  <si>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</si>
  <si>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</si>
  <si>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</si>
  <si>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</si>
  <si>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</si>
  <si>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</si>
  <si>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</si>
  <si>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</si>
  <si>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</si>
  <si>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</si>
  <si>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</si>
  <si>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</si>
  <si>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</si>
  <si>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</si>
  <si>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</si>
  <si>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</si>
  <si>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</si>
  <si>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</si>
  <si>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</si>
  <si>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</si>
  <si>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</si>
  <si>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</si>
  <si>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</si>
  <si>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</si>
  <si>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</si>
  <si>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</si>
  <si>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</si>
  <si>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</si>
  <si>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</si>
  <si>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</si>
  <si>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</si>
  <si>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</si>
  <si>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</si>
  <si>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</si>
  <si>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</si>
  <si>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</si>
  <si>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</si>
  <si>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</si>
  <si>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</si>
  <si>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</si>
  <si>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</si>
  <si>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</si>
  <si>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</si>
  <si>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</si>
  <si>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</si>
  <si>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</si>
  <si>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</si>
  <si>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</si>
  <si>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</si>
  <si>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</si>
  <si>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</si>
  <si>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</si>
  <si>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</si>
  <si>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</si>
  <si>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</si>
  <si>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</si>
  <si>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</si>
  <si>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</si>
  <si>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</si>
  <si>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</si>
  <si>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</si>
  <si>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</si>
  <si>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</si>
  <si>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</si>
  <si>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</si>
  <si>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</si>
  <si>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</si>
  <si>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</si>
  <si>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</si>
  <si>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</si>
  <si>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</si>
  <si>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</si>
  <si>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</si>
  <si>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</si>
  <si>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</si>
  <si>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</si>
  <si>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</si>
  <si>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</si>
  <si>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</si>
  <si>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</si>
  <si>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</si>
  <si>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</si>
  <si>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</si>
  <si>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</si>
  <si>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</si>
  <si>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</si>
  <si>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</si>
  <si>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</si>
  <si>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</si>
  <si>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</si>
  <si>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</si>
  <si>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</si>
  <si>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</si>
  <si>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</si>
  <si>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</si>
  <si>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</si>
  <si>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</si>
  <si>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</si>
  <si>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</si>
  <si>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</si>
  <si>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</si>
  <si>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</si>
  <si>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</si>
  <si>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</si>
  <si>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</si>
  <si>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</si>
  <si>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</si>
  <si>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</si>
  <si>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</si>
  <si>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</si>
  <si>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</si>
  <si>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</si>
  <si>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</si>
  <si>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</si>
  <si>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</si>
  <si>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</si>
  <si>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</si>
  <si>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</si>
  <si>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</si>
  <si>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</si>
  <si>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</si>
  <si>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</si>
  <si>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</si>
  <si>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</si>
  <si>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</si>
  <si>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</si>
  <si>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</si>
  <si>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</si>
  <si>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</si>
  <si>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</si>
  <si>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</si>
  <si>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</si>
  <si>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</si>
  <si>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</si>
  <si>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</si>
  <si>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</si>
  <si>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</si>
  <si>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</si>
  <si>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</si>
  <si>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</si>
  <si>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</si>
  <si>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</si>
  <si>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</si>
  <si>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</si>
  <si>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</si>
  <si>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</si>
  <si>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</si>
  <si>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</si>
  <si>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</si>
  <si>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</si>
  <si>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</si>
  <si>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</si>
  <si>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</si>
  <si>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</si>
  <si>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</si>
  <si>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</si>
  <si>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</si>
  <si>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</si>
  <si>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</si>
  <si>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</si>
  <si>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</si>
  <si>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</si>
  <si>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</si>
  <si>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</si>
  <si>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</si>
  <si>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</si>
  <si>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</si>
  <si>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</si>
  <si>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</si>
  <si>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</si>
  <si>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</si>
  <si>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</si>
  <si>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</si>
  <si>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</si>
  <si>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</si>
  <si>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</si>
  <si>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</si>
  <si>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</si>
  <si>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</si>
  <si>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</si>
  <si>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</si>
  <si>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</si>
  <si>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</si>
  <si>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</si>
  <si>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</si>
  <si>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</si>
  <si>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</si>
  <si>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</si>
  <si>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</si>
  <si>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</si>
  <si>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</si>
  <si>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</si>
  <si>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</si>
  <si>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</si>
  <si>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</si>
  <si>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</si>
  <si>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</si>
  <si>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</si>
  <si>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</si>
  <si>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</si>
  <si>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</si>
  <si>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</si>
  <si>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</si>
  <si>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</si>
  <si>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</si>
  <si>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</si>
  <si>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</si>
  <si>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</si>
  <si>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</si>
  <si>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</si>
  <si>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</si>
  <si>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</si>
  <si>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</si>
  <si>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</si>
  <si>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</si>
  <si>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</si>
  <si>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</si>
  <si>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</si>
  <si>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</si>
  <si>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</si>
  <si>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</si>
  <si>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</si>
  <si>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</si>
  <si>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</si>
  <si>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</si>
  <si>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</si>
  <si>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</si>
  <si>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</si>
  <si>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</si>
  <si>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</si>
  <si>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</si>
  <si>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</si>
  <si>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</si>
  <si>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</si>
  <si>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</si>
  <si>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</si>
  <si>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</si>
  <si>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</si>
  <si>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</si>
  <si>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</si>
  <si>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</si>
  <si>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</si>
  <si>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</si>
  <si>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</si>
  <si>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</si>
  <si>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</si>
  <si>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</si>
  <si>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</si>
  <si>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</si>
  <si>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</si>
  <si>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</si>
  <si>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</si>
  <si>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</si>
  <si>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</si>
  <si>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</si>
  <si>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</si>
  <si>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</si>
  <si>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</si>
  <si>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</si>
  <si>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</si>
  <si>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</si>
  <si>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</si>
  <si>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</si>
  <si>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</si>
  <si>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</si>
  <si>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</si>
  <si>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</si>
  <si>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</si>
  <si>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</si>
  <si>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</si>
  <si>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</si>
  <si>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</si>
  <si>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</si>
  <si>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</si>
  <si>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</si>
  <si>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</si>
  <si>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</si>
  <si>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</si>
  <si>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</si>
  <si>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</si>
  <si>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</si>
  <si>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</si>
  <si>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</si>
  <si>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</si>
  <si>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</si>
  <si>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</si>
  <si>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</si>
  <si>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</si>
  <si>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</si>
  <si>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</si>
  <si>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</si>
  <si>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</si>
  <si>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</si>
  <si>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</si>
  <si>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</si>
  <si>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</si>
  <si>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</si>
  <si>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</si>
  <si>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</si>
  <si>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</si>
  <si>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</si>
  <si>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</si>
  <si>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</si>
  <si>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</si>
  <si>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</si>
  <si>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</si>
  <si>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</si>
  <si>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</si>
  <si>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</si>
  <si>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</si>
  <si>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</si>
  <si>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</si>
  <si>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</si>
  <si>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</si>
  <si>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</si>
  <si>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</si>
  <si>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</si>
  <si>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</si>
  <si>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</si>
  <si>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</si>
  <si>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</si>
  <si>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</si>
  <si>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</si>
  <si>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</si>
  <si>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</si>
  <si>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</si>
  <si>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</si>
  <si>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</si>
  <si>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</si>
  <si>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</si>
  <si>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</si>
  <si>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</si>
  <si>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</si>
  <si>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</si>
  <si>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</si>
  <si>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</si>
  <si>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</si>
  <si>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</si>
  <si>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</si>
  <si>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</si>
  <si>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</si>
  <si>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</si>
  <si>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</si>
  <si>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</si>
  <si>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</si>
  <si>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</si>
  <si>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</si>
  <si>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</si>
  <si>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</si>
  <si>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</si>
  <si>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</si>
  <si>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</si>
  <si>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</si>
  <si>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</si>
  <si>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</si>
  <si>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</si>
  <si>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</si>
  <si>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</si>
  <si>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</si>
  <si>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</si>
  <si>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</si>
  <si>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</si>
  <si>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</si>
  <si>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</si>
  <si>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</si>
  <si>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</si>
  <si>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</si>
  <si>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</si>
  <si>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</si>
  <si>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</si>
  <si>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</si>
  <si>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</si>
  <si>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</si>
  <si>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</si>
  <si>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</si>
  <si>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</si>
  <si>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</si>
  <si>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</si>
  <si>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</si>
  <si>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</si>
  <si>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</si>
  <si>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</si>
  <si>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</si>
  <si>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</si>
  <si>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</si>
  <si>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</si>
  <si>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</si>
  <si>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</si>
  <si>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</si>
  <si>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</si>
  <si>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</si>
  <si>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</si>
  <si>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</si>
  <si>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</si>
  <si>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</si>
  <si>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</si>
  <si>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</si>
  <si>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</si>
  <si>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</si>
  <si>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</si>
  <si>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</si>
  <si>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</si>
  <si>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</si>
  <si>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</si>
  <si>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</si>
  <si>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</si>
  <si>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</si>
  <si>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</si>
  <si>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</si>
  <si>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</si>
  <si>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</si>
  <si>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</si>
  <si>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</si>
  <si>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</si>
  <si>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</si>
  <si>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</si>
  <si>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</si>
  <si>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</si>
  <si>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</si>
  <si>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</si>
  <si>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</si>
  <si>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</si>
  <si>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</si>
  <si>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</si>
  <si>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</si>
  <si>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</si>
  <si>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</si>
  <si>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</si>
  <si>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</si>
  <si>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</si>
  <si>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</si>
  <si>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</si>
  <si>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</si>
  <si>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</si>
  <si>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</si>
  <si>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</si>
  <si>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</si>
  <si>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</si>
  <si>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</si>
  <si>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</si>
  <si>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</si>
  <si>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</si>
  <si>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</si>
  <si>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</si>
  <si>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</si>
  <si>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</si>
  <si>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</si>
  <si>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</si>
  <si>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</si>
  <si>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</si>
  <si>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</si>
  <si>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</si>
  <si>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</si>
  <si>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</si>
  <si>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</si>
  <si>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</si>
  <si>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</si>
  <si>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</si>
  <si>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</si>
  <si>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</si>
  <si>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</si>
  <si>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</si>
  <si>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</si>
  <si>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</si>
  <si>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</si>
  <si>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</si>
  <si>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</si>
  <si>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</si>
  <si>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</si>
  <si>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</si>
  <si>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</si>
  <si>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</si>
  <si>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</si>
  <si>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</si>
  <si>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</si>
  <si>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</si>
  <si>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</si>
  <si>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</si>
  <si>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</si>
  <si>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</si>
  <si>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</si>
  <si>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</si>
  <si>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</si>
  <si>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</si>
  <si>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</si>
  <si>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</si>
  <si>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</si>
  <si>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</si>
  <si>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</si>
  <si>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</si>
  <si>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</si>
  <si>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</si>
  <si>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</si>
  <si>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</si>
  <si>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</si>
  <si>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</si>
  <si>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</si>
  <si>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</si>
  <si>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</si>
  <si>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</si>
  <si>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</si>
  <si>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</si>
  <si>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</si>
  <si>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</si>
  <si>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</si>
  <si>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</si>
  <si>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</si>
  <si>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</si>
  <si>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</si>
  <si>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</si>
  <si>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</si>
  <si>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</si>
  <si>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</si>
  <si>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</si>
  <si>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</si>
  <si>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</si>
  <si>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</si>
  <si>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</si>
  <si>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</si>
  <si>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</si>
  <si>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</si>
  <si>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</si>
  <si>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</si>
  <si>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</si>
  <si>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</si>
  <si>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</si>
  <si>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</si>
  <si>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</si>
  <si>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</si>
  <si>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</si>
  <si>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</si>
  <si>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</si>
  <si>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</si>
  <si>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</si>
  <si>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</si>
  <si>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</si>
  <si>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</si>
  <si>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</si>
  <si>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</si>
  <si>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</si>
  <si>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</si>
  <si>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</si>
  <si>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</si>
  <si>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</si>
  <si>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</si>
  <si>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</si>
  <si>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</si>
  <si>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</si>
  <si>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</si>
  <si>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</si>
  <si>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</si>
  <si>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</si>
  <si>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</si>
  <si>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</si>
  <si>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</si>
  <si>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</si>
  <si>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</si>
  <si>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</si>
  <si>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</si>
  <si>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</si>
  <si>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</si>
  <si>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</si>
  <si>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</si>
  <si>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</si>
  <si>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</si>
  <si>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</si>
  <si>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</si>
  <si>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</si>
  <si>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</si>
  <si>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</si>
  <si>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</si>
  <si>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</si>
  <si>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</si>
  <si>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</si>
  <si>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</si>
  <si>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</si>
  <si>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</si>
  <si>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</si>
  <si>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</si>
  <si>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</si>
  <si>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</si>
  <si>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</si>
  <si>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</si>
  <si>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</si>
  <si>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</si>
  <si>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</si>
  <si>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</si>
  <si>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</si>
  <si>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</si>
  <si>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</si>
  <si>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</si>
  <si>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</si>
  <si>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</si>
  <si>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</si>
  <si>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</si>
  <si>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</si>
  <si>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</si>
  <si>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</si>
  <si>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</si>
  <si>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</si>
  <si>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</si>
  <si>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</si>
  <si>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</si>
  <si>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</si>
  <si>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</si>
  <si>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</si>
  <si>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</si>
  <si>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</si>
  <si>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</si>
  <si>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</si>
  <si>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</si>
  <si>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</si>
  <si>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</si>
  <si>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</si>
  <si>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</si>
  <si>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</si>
  <si>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</si>
  <si>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</si>
  <si>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</si>
  <si>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</si>
  <si>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</si>
  <si>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</si>
  <si>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</si>
  <si>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</si>
  <si>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</si>
  <si>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</si>
  <si>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</si>
  <si>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</si>
  <si>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</si>
  <si>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</si>
  <si>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</si>
  <si>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</si>
  <si>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</si>
  <si>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</si>
  <si>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</si>
  <si>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</si>
  <si>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</si>
  <si>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</si>
  <si>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</si>
  <si>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</si>
  <si>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</si>
  <si>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</si>
  <si>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</si>
  <si>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</si>
  <si>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</si>
  <si>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</si>
  <si>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</si>
  <si>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</si>
  <si>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</si>
  <si>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</si>
  <si>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</si>
  <si>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</si>
  <si>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</si>
  <si>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</si>
  <si>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</si>
  <si>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</si>
  <si>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</si>
  <si>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</si>
  <si>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</si>
  <si>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</si>
  <si>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</si>
  <si>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</si>
  <si>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</si>
  <si>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</si>
  <si>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</si>
  <si>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</si>
  <si>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</si>
  <si>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</si>
  <si>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</si>
  <si>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</si>
  <si>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</si>
  <si>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</si>
  <si>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</si>
  <si>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</si>
  <si>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</si>
  <si>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</si>
  <si>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</si>
  <si>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</si>
  <si>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</si>
  <si>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</si>
  <si>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</si>
  <si>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</si>
  <si>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</si>
  <si>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</si>
  <si>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</si>
  <si>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</si>
  <si>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</si>
  <si>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</si>
  <si>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</si>
  <si>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</si>
  <si>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</si>
  <si>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</si>
  <si>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</si>
  <si>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</si>
  <si>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</si>
  <si>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</si>
  <si>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</si>
  <si>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</si>
  <si>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</si>
  <si>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</si>
  <si>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</si>
  <si>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</si>
  <si>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</si>
  <si>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</si>
  <si>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</si>
  <si>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</si>
  <si>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</si>
  <si>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</si>
  <si>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</si>
  <si>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</si>
  <si>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</si>
  <si>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</si>
  <si>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</si>
  <si>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</si>
  <si>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</si>
  <si>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</si>
  <si>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</si>
  <si>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</si>
  <si>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</si>
  <si>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</si>
  <si>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</si>
  <si>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</si>
  <si>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</si>
  <si>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</si>
  <si>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</si>
  <si>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</si>
  <si>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</si>
  <si>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</si>
  <si>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</si>
  <si>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</si>
  <si>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</si>
  <si>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</si>
  <si>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</si>
  <si>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</si>
  <si>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</si>
  <si>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</si>
  <si>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</si>
  <si>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</si>
  <si>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</si>
  <si>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</si>
  <si>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</si>
  <si>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</si>
  <si>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</si>
  <si>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</si>
  <si>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</si>
  <si>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</si>
  <si>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</si>
  <si>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</si>
  <si>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</si>
  <si>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</si>
  <si>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</si>
  <si>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</si>
  <si>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</si>
  <si>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</si>
  <si>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</si>
  <si>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</si>
  <si>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</si>
  <si>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</si>
  <si>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</si>
  <si>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</si>
  <si>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</si>
  <si>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</si>
  <si>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</si>
  <si>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</si>
  <si>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</si>
  <si>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</si>
  <si>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</si>
  <si>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</si>
  <si>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</si>
  <si>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</si>
  <si>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</si>
  <si>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</si>
  <si>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</si>
  <si>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</si>
  <si>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</si>
  <si>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</si>
  <si>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</si>
  <si>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</si>
  <si>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</si>
  <si>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</si>
  <si>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</si>
  <si>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</si>
  <si>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</si>
  <si>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</si>
  <si>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</si>
  <si>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</si>
  <si>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</si>
  <si>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</si>
  <si>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</si>
  <si>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</si>
  <si>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</si>
  <si>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</si>
  <si>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</si>
  <si>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</si>
  <si>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</si>
  <si>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</si>
  <si>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</si>
  <si>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</si>
  <si>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</si>
  <si>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</si>
  <si>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</si>
  <si>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</si>
  <si>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</si>
  <si>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</si>
  <si>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</si>
  <si>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</si>
  <si>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</si>
  <si>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</si>
  <si>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</si>
  <si>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</si>
  <si>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</si>
  <si>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</si>
  <si>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</si>
  <si>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</si>
  <si>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</si>
  <si>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</si>
  <si>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</si>
  <si>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</si>
  <si>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</si>
  <si>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</si>
  <si>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</si>
  <si>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</si>
  <si>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</si>
  <si>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</si>
  <si>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</si>
  <si>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</si>
  <si>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</si>
  <si>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</si>
  <si>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</si>
  <si>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</si>
  <si>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</si>
  <si>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</si>
  <si>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</si>
  <si>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</si>
  <si>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</si>
  <si>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</si>
  <si>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</si>
  <si>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</si>
  <si>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</si>
  <si>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</si>
  <si>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</si>
  <si>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</si>
  <si>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</si>
  <si>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</si>
  <si>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</si>
  <si>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</si>
  <si>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</si>
  <si>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</si>
  <si>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</si>
  <si>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</si>
  <si>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</si>
  <si>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</si>
  <si>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</si>
  <si>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</si>
  <si>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</si>
  <si>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</si>
  <si>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</si>
  <si>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</si>
  <si>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</si>
  <si>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</si>
  <si>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</si>
  <si>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</si>
  <si>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</si>
  <si>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</si>
  <si>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</si>
  <si>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</si>
  <si>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</si>
  <si>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</si>
  <si>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</si>
  <si>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</si>
  <si>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</si>
  <si>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</si>
  <si>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</si>
  <si>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</si>
  <si>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</si>
  <si>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</si>
  <si>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</si>
  <si>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</si>
  <si>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</si>
  <si>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</si>
  <si>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</si>
  <si>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</si>
  <si>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</si>
  <si>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</si>
  <si>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</si>
  <si>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</si>
  <si>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</si>
  <si>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</si>
  <si>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</si>
  <si>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</si>
  <si>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</si>
  <si>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</si>
  <si>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</si>
  <si>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</si>
  <si>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</si>
  <si>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</si>
  <si>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</si>
  <si>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</si>
  <si>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</si>
  <si>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</si>
  <si>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</si>
  <si>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</si>
  <si>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</si>
  <si>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</si>
  <si>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</si>
  <si>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</si>
  <si>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</si>
  <si>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</si>
  <si>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</si>
  <si>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</si>
  <si>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</si>
  <si>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</si>
  <si>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</si>
  <si>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</si>
  <si>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</si>
  <si>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</si>
  <si>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</si>
  <si>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</si>
  <si>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</si>
  <si>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</si>
  <si>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</si>
  <si>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</si>
  <si>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</si>
  <si>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</si>
  <si>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</si>
  <si>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</si>
  <si>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</si>
  <si>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</si>
  <si>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</si>
  <si>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</si>
  <si>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</si>
  <si>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</si>
  <si>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</si>
  <si>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</si>
  <si>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</si>
  <si>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</si>
  <si>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</si>
  <si>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</si>
  <si>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</si>
  <si>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</si>
  <si>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</si>
  <si>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</si>
  <si>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</si>
  <si>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</si>
  <si>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</si>
  <si>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</si>
  <si>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</si>
  <si>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</si>
  <si>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</si>
  <si>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</si>
  <si>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</si>
  <si>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</si>
  <si>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</si>
  <si>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</si>
  <si>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</si>
  <si>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</si>
  <si>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</si>
  <si>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</si>
  <si>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</si>
  <si>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</si>
  <si>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</si>
  <si>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</si>
  <si>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</si>
  <si>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</si>
  <si>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</si>
  <si>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</si>
  <si>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</si>
  <si>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</si>
  <si>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</si>
  <si>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</si>
  <si>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</si>
  <si>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</si>
  <si>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</si>
  <si>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</si>
  <si>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</si>
  <si>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</si>
  <si>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</si>
  <si>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</si>
  <si>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</si>
  <si>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</si>
  <si>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</si>
  <si>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</si>
  <si>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</si>
  <si>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</si>
  <si>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</si>
  <si>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</si>
  <si>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</si>
  <si>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</si>
  <si>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</si>
  <si>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</si>
  <si>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</si>
  <si>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</si>
  <si>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</si>
  <si>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</si>
  <si>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</si>
  <si>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</si>
  <si>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</si>
  <si>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</si>
  <si>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</si>
  <si>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</si>
  <si>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</si>
  <si>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</si>
  <si>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</si>
  <si>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</si>
  <si>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</si>
  <si>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</si>
  <si>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</si>
  <si>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</si>
  <si>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</si>
  <si>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</si>
  <si>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</si>
  <si>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</si>
  <si>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</si>
  <si>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</si>
  <si>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</si>
  <si>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</si>
  <si>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</si>
  <si>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</si>
  <si>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</si>
  <si>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</si>
  <si>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</si>
  <si>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</si>
  <si>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</si>
  <si>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</si>
  <si>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</si>
  <si>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</si>
  <si>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</si>
  <si>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</si>
  <si>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</si>
  <si>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</si>
  <si>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</si>
  <si>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</si>
  <si>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</si>
  <si>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</si>
  <si>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</si>
  <si>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</si>
  <si>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</si>
  <si>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</si>
  <si>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</si>
  <si>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</si>
  <si>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</si>
  <si>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</si>
  <si>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</si>
  <si>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</si>
  <si>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</si>
  <si>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</si>
  <si>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</si>
  <si>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</si>
  <si>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</si>
  <si>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</si>
  <si>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</si>
  <si>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</si>
  <si>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</si>
  <si>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</si>
  <si>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</si>
  <si>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</si>
  <si>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</si>
  <si>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</si>
  <si>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</si>
  <si>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</si>
  <si>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</si>
  <si>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</si>
  <si>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</si>
  <si>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</si>
  <si>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</si>
  <si>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</si>
  <si>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</si>
  <si>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</si>
  <si>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</si>
  <si>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</si>
  <si>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</si>
  <si>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</si>
  <si>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</si>
  <si>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</si>
  <si>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</si>
  <si>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</si>
  <si>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</si>
  <si>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</si>
  <si>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</si>
  <si>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</si>
  <si>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</si>
  <si>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</si>
  <si>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</si>
  <si>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</si>
  <si>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</si>
  <si>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</si>
  <si>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</si>
  <si>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</si>
  <si>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</si>
  <si>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</si>
  <si>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</si>
  <si>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</si>
  <si>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</si>
  <si>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</si>
  <si>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</si>
  <si>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</si>
  <si>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</si>
  <si>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</si>
  <si>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</si>
  <si>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</si>
  <si>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</si>
  <si>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</si>
  <si>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</si>
  <si>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</si>
  <si>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</si>
  <si>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</si>
  <si>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</si>
  <si>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</si>
  <si>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</si>
  <si>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</si>
  <si>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</si>
  <si>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</si>
  <si>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</si>
  <si>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</si>
  <si>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</si>
  <si>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</si>
  <si>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</si>
  <si>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</si>
  <si>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</si>
  <si>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</si>
  <si>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</si>
  <si>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</si>
  <si>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</si>
  <si>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</si>
  <si>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</si>
  <si>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</si>
  <si>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</si>
  <si>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</si>
  <si>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</si>
  <si>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</si>
  <si>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</si>
  <si>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</si>
  <si>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</si>
  <si>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</si>
  <si>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</si>
  <si>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</si>
  <si>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</si>
  <si>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</si>
  <si>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</si>
  <si>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</si>
  <si>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</si>
  <si>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</si>
  <si>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</si>
  <si>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</si>
  <si>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</si>
  <si>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</si>
  <si>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</si>
  <si>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</si>
  <si>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</si>
  <si>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</si>
  <si>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</si>
  <si>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</si>
  <si>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</si>
  <si>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</si>
  <si>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</si>
  <si>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</si>
  <si>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</si>
  <si>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</si>
  <si>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</si>
  <si>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</si>
  <si>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</si>
  <si>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</si>
  <si>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</si>
  <si>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</si>
  <si>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</si>
  <si>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</si>
  <si>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</si>
  <si>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</si>
  <si>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</si>
  <si>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</si>
  <si>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</si>
  <si>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</si>
  <si>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</si>
  <si>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</si>
  <si>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</si>
  <si>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</si>
  <si>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</si>
  <si>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</si>
  <si>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</si>
  <si>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</si>
  <si>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</si>
  <si>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</si>
  <si>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</si>
  <si>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</si>
  <si>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</si>
  <si>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</si>
  <si>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</si>
  <si>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</si>
  <si>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</si>
  <si>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</si>
  <si>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</si>
  <si>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</si>
  <si>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</si>
  <si>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</si>
  <si>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</si>
  <si>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</si>
  <si>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</si>
  <si>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</si>
  <si>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</si>
  <si>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</si>
  <si>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</si>
  <si>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</si>
  <si>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</si>
  <si>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</si>
  <si>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</si>
  <si>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</si>
  <si>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</si>
  <si>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</si>
  <si>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</si>
  <si>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</si>
  <si>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</si>
  <si>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</si>
  <si>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</si>
  <si>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</si>
  <si>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</si>
  <si>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</si>
  <si>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</si>
  <si>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</si>
  <si>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</si>
  <si>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</si>
  <si>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</si>
  <si>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</si>
  <si>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</si>
  <si>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</si>
  <si>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</si>
  <si>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</si>
  <si>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</si>
  <si>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</si>
  <si>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</si>
  <si>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</si>
  <si>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</si>
  <si>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</si>
  <si>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</si>
  <si>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</si>
  <si>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</si>
  <si>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</si>
  <si>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</si>
  <si>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</si>
  <si>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</si>
  <si>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</si>
  <si>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</si>
  <si>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</si>
  <si>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</si>
  <si>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</si>
  <si>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</si>
  <si>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</si>
  <si>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</si>
  <si>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</si>
  <si>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</si>
  <si>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</si>
  <si>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</si>
  <si>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</si>
  <si>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</si>
  <si>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</si>
  <si>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</si>
  <si>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</si>
  <si>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</si>
  <si>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</si>
  <si>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</si>
  <si>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</si>
  <si>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</si>
  <si>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</si>
  <si>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</si>
  <si>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</si>
  <si>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</si>
  <si>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</si>
  <si>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</si>
  <si>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</si>
  <si>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</si>
  <si>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</si>
  <si>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</si>
  <si>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</si>
  <si>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</si>
  <si>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</si>
  <si>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</si>
  <si>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</si>
  <si>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</si>
  <si>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</si>
  <si>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</si>
  <si>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</si>
  <si>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</si>
  <si>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</si>
  <si>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</si>
  <si>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</si>
  <si>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</si>
  <si>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</si>
  <si>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</si>
  <si>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</si>
  <si>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</si>
  <si>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</si>
  <si>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</si>
  <si>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</si>
  <si>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</si>
  <si>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</si>
  <si>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</si>
  <si>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</si>
  <si>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</si>
  <si>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</si>
  <si>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</si>
  <si>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</si>
  <si>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</si>
  <si>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</si>
  <si>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</si>
  <si>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</si>
  <si>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</si>
  <si>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</si>
  <si>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</si>
  <si>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</si>
  <si>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</si>
  <si>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</si>
  <si>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</si>
  <si>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</si>
  <si>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</si>
  <si>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</si>
  <si>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</si>
  <si>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</si>
  <si>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</si>
  <si>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</si>
  <si>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</si>
  <si>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</si>
  <si>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</si>
  <si>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</si>
  <si>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</si>
  <si>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</si>
  <si>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</si>
  <si>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</si>
  <si>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</si>
  <si>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</si>
  <si>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</si>
  <si>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</si>
  <si>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</si>
  <si>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</si>
  <si>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</si>
  <si>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</si>
  <si>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</si>
  <si>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</si>
  <si>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</si>
  <si>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</si>
  <si>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</si>
  <si>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</si>
  <si>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</si>
  <si>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</si>
  <si>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</si>
  <si>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</si>
  <si>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</si>
  <si>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</si>
  <si>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</si>
  <si>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</si>
  <si>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</si>
  <si>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</si>
  <si>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</si>
  <si>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</si>
  <si>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</si>
  <si>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</si>
  <si>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</si>
  <si>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</si>
  <si>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</si>
  <si>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</si>
  <si>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</si>
  <si>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</si>
  <si>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</si>
  <si>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</si>
  <si>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</si>
  <si>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</si>
  <si>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</si>
  <si>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</si>
  <si>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</si>
  <si>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</si>
  <si>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</si>
  <si>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</si>
  <si>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</si>
  <si>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</si>
  <si>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</si>
  <si>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</si>
  <si>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</si>
  <si>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</si>
  <si>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</si>
  <si>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</si>
  <si>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</si>
  <si>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</si>
  <si>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</si>
  <si>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</si>
  <si>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</si>
  <si>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</si>
  <si>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</si>
  <si>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</si>
  <si>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</si>
  <si>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</si>
  <si>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</si>
  <si>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</si>
  <si>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</si>
  <si>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</si>
  <si>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</si>
  <si>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</si>
  <si>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</si>
  <si>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</si>
  <si>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</si>
  <si>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</si>
  <si>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</si>
  <si>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</si>
  <si>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</si>
  <si>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</si>
  <si>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</si>
  <si>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</si>
  <si>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</si>
  <si>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</si>
  <si>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</si>
  <si>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</si>
  <si>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</si>
  <si>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</si>
  <si>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</si>
  <si>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</si>
  <si>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</si>
  <si>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</si>
  <si>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</si>
  <si>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</si>
  <si>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</si>
  <si>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</si>
  <si>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</si>
  <si>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</si>
  <si>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</si>
  <si>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</si>
  <si>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</si>
  <si>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</si>
  <si>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</si>
  <si>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</si>
  <si>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</si>
  <si>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</si>
  <si>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</si>
  <si>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</si>
  <si>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</si>
  <si>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</si>
  <si>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</si>
  <si>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</si>
  <si>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</si>
  <si>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</si>
  <si>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</si>
  <si>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</si>
  <si>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</si>
  <si>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</si>
  <si>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</si>
  <si>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</si>
  <si>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</si>
  <si>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</si>
  <si>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</si>
  <si>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</si>
  <si>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</si>
  <si>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</si>
  <si>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</si>
  <si>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</si>
  <si>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</si>
  <si>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</si>
  <si>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</si>
  <si>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</si>
  <si>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</si>
  <si>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</si>
  <si>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</si>
  <si>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</si>
  <si>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</si>
  <si>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</si>
  <si>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</si>
  <si>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</si>
  <si>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</si>
  <si>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</si>
  <si>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</si>
  <si>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</si>
  <si>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</si>
  <si>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</si>
  <si>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</si>
  <si>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</si>
  <si>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</si>
  <si>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</si>
  <si>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</si>
  <si>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</si>
  <si>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</si>
  <si>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</si>
  <si>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</si>
  <si>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</si>
  <si>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</si>
  <si>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</si>
  <si>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</si>
  <si>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</si>
  <si>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</si>
  <si>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</si>
  <si>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</si>
  <si>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</si>
  <si>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</si>
  <si>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</si>
  <si>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</si>
  <si>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</si>
  <si>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</si>
  <si>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</si>
  <si>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</si>
  <si>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</si>
  <si>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</si>
  <si>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</si>
  <si>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</si>
  <si>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</si>
  <si>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</si>
  <si>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</si>
  <si>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</si>
  <si>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</si>
  <si>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</si>
  <si>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</si>
  <si>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</si>
  <si>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</si>
  <si>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</si>
  <si>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</si>
  <si>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</si>
  <si>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</si>
  <si>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</si>
  <si>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</si>
  <si>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</si>
  <si>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</si>
  <si>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</si>
  <si>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</si>
  <si>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</si>
  <si>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</si>
  <si>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</si>
  <si>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</si>
  <si>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</si>
  <si>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</si>
  <si>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</si>
  <si>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</si>
  <si>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</si>
  <si>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</si>
  <si>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</si>
  <si>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</si>
  <si>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</si>
  <si>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</si>
  <si>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</si>
  <si>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</si>
  <si>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</si>
  <si>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</si>
  <si>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</si>
  <si>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</si>
  <si>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</si>
  <si>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</si>
  <si>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</si>
  <si>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</si>
  <si>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</si>
  <si>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</si>
  <si>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</si>
  <si>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</si>
  <si>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</si>
  <si>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</si>
  <si>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</si>
  <si>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</si>
  <si>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</si>
  <si>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</si>
  <si>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</si>
  <si>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</si>
  <si>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</si>
  <si>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</si>
  <si>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</si>
  <si>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</si>
  <si>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</si>
  <si>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</si>
  <si>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</si>
  <si>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</si>
  <si>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</si>
  <si>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</si>
  <si>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</si>
  <si>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</si>
  <si>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</si>
  <si>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</si>
  <si>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</si>
  <si>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</si>
  <si>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</si>
  <si>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</si>
  <si>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</si>
  <si>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</si>
  <si>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</si>
  <si>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</si>
  <si>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</si>
  <si>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</si>
  <si>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</si>
  <si>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</si>
  <si>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</si>
  <si>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</si>
  <si>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</si>
  <si>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</si>
  <si>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</si>
  <si>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</si>
  <si>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</si>
  <si>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</si>
  <si>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</si>
  <si>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</si>
  <si>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</si>
  <si>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</si>
  <si>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</si>
  <si>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</si>
  <si>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</si>
  <si>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</si>
  <si>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</si>
  <si>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</si>
  <si>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</si>
  <si>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</si>
  <si>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</si>
  <si>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</si>
  <si>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</si>
  <si>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</si>
  <si>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</si>
  <si>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</si>
  <si>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</si>
  <si>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</si>
  <si>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</si>
  <si>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</si>
  <si>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</si>
  <si>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</si>
  <si>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</si>
  <si>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</si>
  <si>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</si>
  <si>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</si>
  <si>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</si>
  <si>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</si>
  <si>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</si>
  <si>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</si>
  <si>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</si>
  <si>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</si>
  <si>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</si>
  <si>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</si>
  <si>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</si>
  <si>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</si>
  <si>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</si>
  <si>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</si>
  <si>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</si>
  <si>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</si>
  <si>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</si>
  <si>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</si>
  <si>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</si>
  <si>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</si>
  <si>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</si>
  <si>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</si>
  <si>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</si>
  <si>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</si>
  <si>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</si>
  <si>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</si>
  <si>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</si>
  <si>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</si>
  <si>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</si>
  <si>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</si>
  <si>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</si>
  <si>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</si>
  <si>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</si>
  <si>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</si>
  <si>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</si>
  <si>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</si>
  <si>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</si>
  <si>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</si>
  <si>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</si>
  <si>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</si>
  <si>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</si>
  <si>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</si>
  <si>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</si>
  <si>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</si>
  <si>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</si>
  <si>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</si>
  <si>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</si>
  <si>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</si>
  <si>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</si>
  <si>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</si>
  <si>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</si>
  <si>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</si>
  <si>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</si>
  <si>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</si>
  <si>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</si>
  <si>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</si>
  <si>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</si>
  <si>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</si>
  <si>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</si>
  <si>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</si>
  <si>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</si>
  <si>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</si>
  <si>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</si>
  <si>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</si>
  <si>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</si>
  <si>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</si>
  <si>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</si>
  <si>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</si>
  <si>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</si>
  <si>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</si>
  <si>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</si>
  <si>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</si>
  <si>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</si>
  <si>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</si>
  <si>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</si>
  <si>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</si>
  <si>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</si>
  <si>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</si>
  <si>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</si>
  <si>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</si>
  <si>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</si>
  <si>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</si>
  <si>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</si>
  <si>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</si>
  <si>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</si>
  <si>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</si>
  <si>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</si>
  <si>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</si>
  <si>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</si>
  <si>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</si>
  <si>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</si>
  <si>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</si>
  <si>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</si>
  <si>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</si>
  <si>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</si>
  <si>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</si>
  <si>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</si>
  <si>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</si>
  <si>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</si>
  <si>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</si>
  <si>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</si>
  <si>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</si>
  <si>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</si>
  <si>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</si>
  <si>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</si>
  <si>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</si>
  <si>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</si>
  <si>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</si>
  <si>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</si>
  <si>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</si>
  <si>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</si>
  <si>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</si>
  <si>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</si>
  <si>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</si>
  <si>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</si>
  <si>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</si>
  <si>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</si>
  <si>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</si>
  <si>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</si>
  <si>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</si>
  <si>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</si>
  <si>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</si>
  <si>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</si>
  <si>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</si>
  <si>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</si>
  <si>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</si>
  <si>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</si>
  <si>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</si>
  <si>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</si>
  <si>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</si>
  <si>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</si>
  <si>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</si>
  <si>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</si>
  <si>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</si>
  <si>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</si>
  <si>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</si>
  <si>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</si>
  <si>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</si>
  <si>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</si>
  <si>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</si>
  <si>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</si>
  <si>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</si>
  <si>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</si>
  <si>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</si>
  <si>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</si>
  <si>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</si>
  <si>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</si>
  <si>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</si>
  <si>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</si>
  <si>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</si>
  <si>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</si>
  <si>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</si>
  <si>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</si>
  <si>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</si>
  <si>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</si>
  <si>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</si>
  <si>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</si>
  <si>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</si>
  <si>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</si>
  <si>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</si>
  <si>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</si>
  <si>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</si>
  <si>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</si>
  <si>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</si>
  <si>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</si>
  <si>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</si>
  <si>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</si>
  <si>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</si>
  <si>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</si>
  <si>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</si>
  <si>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</si>
  <si>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</si>
  <si>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</si>
  <si>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</si>
  <si>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</si>
  <si>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</si>
  <si>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</si>
  <si>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</si>
  <si>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</si>
  <si>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</si>
  <si>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</si>
  <si>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</si>
  <si>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</si>
  <si>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</si>
  <si>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</si>
  <si>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</si>
  <si>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</si>
  <si>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</si>
  <si>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</si>
  <si>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</si>
  <si>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</si>
  <si>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</si>
  <si>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</si>
  <si>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</si>
  <si>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</si>
  <si>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</si>
  <si>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</si>
  <si>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</si>
  <si>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</si>
  <si>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</si>
  <si>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</si>
  <si>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</si>
  <si>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</si>
  <si>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</si>
  <si>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</si>
  <si>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</si>
  <si>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</si>
  <si>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</si>
  <si>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</si>
  <si>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</si>
  <si>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</si>
  <si>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</si>
  <si>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</si>
  <si>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</si>
  <si>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</si>
  <si>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</si>
  <si>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</si>
  <si>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</si>
  <si>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</si>
  <si>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</si>
  <si>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</si>
  <si>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</si>
  <si>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</si>
  <si>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</si>
  <si>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</si>
  <si>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</si>
  <si>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</si>
  <si>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</si>
  <si>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</si>
  <si>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</si>
  <si>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</si>
  <si>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</si>
  <si>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</si>
  <si>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</si>
  <si>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</si>
  <si>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</si>
  <si>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</si>
  <si>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</si>
  <si>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</si>
  <si>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</si>
  <si>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</si>
  <si>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</si>
  <si>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</si>
  <si>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</si>
  <si>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</si>
  <si>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</si>
  <si>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</si>
  <si>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</si>
  <si>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</si>
  <si>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</si>
  <si>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</si>
  <si>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</si>
  <si>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</si>
  <si>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</si>
  <si>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</si>
  <si>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</si>
  <si>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</si>
  <si>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</si>
  <si>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</si>
  <si>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</si>
  <si>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</si>
  <si>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</si>
  <si>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</si>
  <si>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</si>
  <si>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</si>
  <si>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</si>
  <si>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</si>
  <si>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</si>
  <si>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</si>
  <si>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</si>
  <si>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</si>
  <si>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</si>
  <si>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</si>
  <si>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</si>
  <si>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</si>
  <si>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</si>
  <si>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</si>
  <si>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</si>
  <si>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</si>
  <si>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</si>
  <si>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</si>
  <si>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</si>
  <si>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</si>
  <si>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</si>
  <si>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</si>
  <si>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</si>
  <si>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</si>
  <si>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</si>
  <si>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</si>
  <si>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</si>
  <si>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</si>
  <si>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</si>
  <si>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</si>
  <si>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</si>
  <si>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</si>
  <si>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</si>
  <si>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</si>
  <si>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</si>
  <si>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</si>
  <si>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</si>
  <si>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</si>
  <si>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</si>
  <si>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</si>
  <si>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</si>
  <si>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</si>
  <si>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</si>
  <si>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</si>
  <si>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</si>
  <si>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</si>
  <si>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</si>
  <si>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</si>
  <si>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</si>
  <si>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</si>
  <si>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</si>
  <si>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</si>
  <si>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</si>
  <si>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</si>
  <si>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</si>
  <si>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</si>
  <si>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</si>
  <si>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</si>
  <si>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</si>
  <si>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</si>
  <si>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</si>
  <si>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</si>
  <si>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</si>
  <si>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</si>
  <si>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</si>
  <si>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</si>
  <si>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</si>
  <si>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</si>
  <si>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</si>
  <si>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</si>
  <si>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</si>
  <si>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</si>
  <si>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</si>
  <si>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</si>
  <si>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</si>
  <si>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</si>
  <si>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</si>
  <si>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</si>
  <si>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</si>
  <si>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</si>
  <si>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</si>
  <si>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</si>
  <si>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</si>
  <si>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</si>
  <si>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</si>
  <si>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</si>
  <si>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</si>
  <si>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</si>
  <si>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</si>
  <si>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</si>
  <si>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</si>
  <si>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</si>
  <si>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</si>
  <si>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</si>
  <si>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</si>
  <si>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</si>
  <si>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</si>
  <si>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</si>
  <si>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</si>
  <si>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</si>
  <si>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</si>
  <si>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</si>
  <si>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</si>
  <si>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</si>
  <si>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</si>
  <si>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</si>
  <si>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</si>
  <si>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</si>
  <si>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</si>
  <si>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</si>
  <si>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</si>
  <si>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</si>
  <si>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</si>
  <si>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</si>
  <si>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</si>
  <si>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</si>
  <si>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</si>
  <si>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</si>
  <si>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</si>
  <si>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</si>
  <si>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</si>
  <si>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</si>
  <si>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</si>
  <si>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</si>
  <si>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</si>
  <si>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</si>
  <si>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</si>
  <si>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</si>
  <si>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</si>
  <si>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</si>
  <si>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</si>
  <si>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</si>
  <si>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</si>
  <si>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</si>
  <si>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</si>
  <si>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</si>
  <si>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</si>
  <si>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</si>
  <si>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</si>
  <si>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</si>
  <si>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</si>
  <si>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</si>
  <si>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</si>
  <si>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</si>
  <si>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</si>
  <si>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</si>
  <si>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</si>
  <si>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</si>
  <si>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</si>
  <si>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</si>
  <si>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</si>
  <si>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</si>
  <si>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</si>
  <si>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</si>
  <si>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</si>
  <si>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</si>
  <si>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</si>
  <si>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</si>
  <si>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</si>
  <si>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</si>
  <si>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</si>
  <si>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</si>
  <si>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</si>
  <si>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</si>
  <si>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</si>
  <si>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</si>
  <si>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</si>
  <si>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</si>
  <si>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</si>
  <si>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</si>
  <si>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</si>
  <si>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</si>
  <si>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</si>
  <si>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</si>
  <si>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</si>
  <si>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</si>
  <si>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</si>
  <si>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</si>
  <si>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</si>
  <si>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</si>
  <si>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</si>
  <si>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</si>
  <si>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</si>
  <si>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</si>
  <si>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</si>
  <si>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</si>
  <si>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</si>
  <si>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</si>
  <si>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</si>
  <si>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</si>
  <si>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</si>
  <si>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</si>
  <si>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</si>
  <si>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</si>
  <si>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</si>
  <si>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</si>
  <si>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</si>
  <si>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</si>
  <si>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</si>
  <si>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</si>
  <si>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</si>
  <si>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</si>
  <si>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</si>
  <si>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</si>
  <si>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</si>
  <si>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</si>
  <si>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</si>
  <si>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</si>
  <si>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</si>
  <si>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</si>
  <si>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</si>
  <si>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</si>
  <si>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</si>
  <si>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</si>
  <si>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</si>
  <si>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</si>
  <si>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</si>
  <si>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</si>
  <si>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</si>
  <si>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</si>
  <si>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</si>
  <si>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</si>
  <si>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</si>
  <si>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</si>
  <si>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</si>
  <si>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</si>
  <si>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</si>
  <si>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</si>
  <si>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</si>
  <si>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</si>
  <si>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</si>
  <si>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</si>
  <si>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</si>
  <si>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</si>
  <si>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</si>
  <si>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</si>
  <si>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</si>
  <si>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</si>
  <si>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</si>
  <si>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</si>
  <si>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</si>
  <si>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</si>
  <si>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</si>
  <si>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</si>
  <si>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</si>
  <si>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</si>
  <si>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</si>
  <si>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</si>
  <si>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</si>
  <si>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</si>
  <si>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</si>
  <si>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</si>
  <si>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</si>
  <si>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</si>
  <si>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</si>
  <si>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</si>
  <si>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</si>
  <si>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</si>
  <si>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</si>
  <si>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</si>
  <si>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</si>
  <si>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</si>
  <si>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</si>
  <si>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</si>
  <si>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</si>
  <si>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</si>
  <si>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</si>
  <si>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</si>
  <si>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</si>
  <si>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</si>
  <si>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</si>
  <si>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</si>
  <si>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</si>
  <si>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</si>
  <si>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</si>
  <si>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</si>
  <si>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</si>
  <si>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</si>
  <si>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</si>
  <si>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</si>
  <si>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</si>
  <si>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</si>
  <si>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</si>
  <si>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</si>
  <si>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</si>
  <si>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</si>
  <si>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</si>
  <si>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</si>
  <si>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</si>
  <si>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</si>
  <si>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</si>
  <si>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</si>
  <si>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</si>
  <si>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</si>
  <si>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</si>
  <si>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</si>
  <si>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</si>
  <si>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</si>
  <si>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</si>
  <si>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</si>
  <si>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</si>
  <si>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</si>
  <si>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</si>
  <si>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</si>
  <si>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</si>
  <si>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</si>
  <si>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</si>
  <si>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</si>
  <si>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</si>
  <si>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</si>
  <si>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</si>
  <si>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</si>
  <si>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</si>
  <si>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</si>
  <si>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</si>
  <si>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</si>
  <si>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</si>
  <si>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</si>
  <si>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</si>
  <si>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</si>
  <si>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</si>
  <si>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</si>
  <si>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</si>
  <si>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</si>
  <si>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</si>
  <si>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</si>
  <si>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</si>
  <si>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</si>
  <si>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</si>
  <si>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</si>
  <si>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</si>
  <si>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</si>
  <si>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</si>
  <si>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</si>
  <si>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</si>
  <si>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</si>
  <si>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</si>
  <si>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</si>
  <si>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</si>
  <si>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</si>
  <si>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</si>
  <si>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</si>
  <si>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</si>
  <si>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</si>
  <si>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</si>
  <si>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</si>
  <si>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</si>
  <si>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</si>
  <si>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</si>
  <si>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</si>
  <si>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</si>
  <si>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</si>
  <si>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</si>
  <si>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</si>
  <si>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</si>
  <si>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</si>
  <si>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</si>
  <si>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</si>
  <si>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</si>
  <si>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</si>
  <si>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</si>
  <si>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</si>
  <si>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</si>
  <si>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</si>
  <si>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</si>
  <si>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</si>
  <si>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</si>
  <si>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</si>
  <si>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</si>
  <si>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</si>
  <si>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</si>
  <si>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</si>
  <si>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</si>
  <si>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</si>
  <si>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</si>
  <si>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</si>
  <si>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</si>
  <si>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</si>
  <si>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</si>
  <si>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</si>
  <si>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</si>
  <si>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</si>
  <si>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</si>
  <si>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</si>
  <si>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</si>
  <si>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</si>
  <si>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</si>
  <si>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</si>
  <si>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</si>
  <si>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</si>
  <si>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</si>
  <si>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</si>
  <si>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</si>
  <si>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</si>
  <si>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</si>
  <si>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</si>
  <si>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</si>
  <si>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</si>
  <si>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</si>
  <si>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</si>
  <si>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</si>
  <si>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</si>
  <si>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</si>
  <si>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</si>
  <si>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</si>
  <si>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</si>
  <si>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</si>
  <si>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</si>
  <si>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</si>
  <si>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</si>
  <si>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</si>
  <si>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</si>
  <si>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</si>
  <si>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</si>
  <si>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</si>
  <si>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</si>
  <si>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</si>
  <si>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</si>
  <si>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</si>
  <si>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</si>
  <si>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</si>
  <si>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</si>
  <si>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</si>
  <si>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</si>
  <si>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</si>
  <si>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</si>
  <si>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</si>
  <si>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</si>
  <si>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</si>
  <si>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</si>
  <si>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</si>
  <si>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</si>
  <si>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</si>
  <si>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</si>
  <si>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</si>
  <si>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</si>
  <si>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</si>
  <si>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</si>
  <si>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</si>
  <si>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</si>
  <si>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</si>
  <si>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</si>
  <si>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</si>
  <si>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</si>
  <si>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</si>
  <si>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</si>
  <si>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</si>
  <si>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</si>
  <si>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</si>
  <si>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</si>
  <si>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</si>
  <si>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</si>
  <si>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</si>
  <si>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</si>
  <si>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</si>
  <si>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</si>
  <si>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</si>
  <si>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</si>
  <si>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</si>
  <si>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</si>
  <si>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</si>
  <si>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</si>
  <si>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</si>
  <si>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</si>
  <si>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</si>
  <si>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</si>
  <si>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</si>
  <si>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</si>
  <si>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</si>
  <si>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</si>
  <si>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</si>
  <si>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</si>
  <si>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</si>
  <si>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</si>
  <si>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</si>
  <si>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</si>
  <si>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</si>
  <si>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</si>
  <si>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</si>
  <si>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</si>
  <si>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</si>
  <si>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</si>
  <si>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</si>
  <si>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</si>
  <si>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</si>
  <si>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</si>
  <si>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</si>
  <si>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</si>
  <si>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</si>
  <si>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</si>
  <si>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</si>
  <si>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</si>
  <si>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</si>
  <si>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</si>
  <si>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</si>
  <si>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</si>
  <si>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</si>
  <si>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</si>
  <si>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</si>
  <si>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</si>
  <si>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</si>
  <si>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</si>
  <si>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</si>
  <si>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</si>
  <si>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</si>
  <si>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</si>
  <si>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</si>
  <si>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</si>
  <si>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</si>
  <si>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</si>
  <si>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</si>
  <si>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</si>
  <si>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</si>
  <si>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</si>
  <si>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</si>
  <si>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</si>
  <si>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</si>
  <si>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</si>
  <si>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</si>
  <si>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</si>
  <si>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</si>
  <si>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</si>
  <si>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</si>
  <si>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</si>
  <si>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</si>
  <si>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</si>
  <si>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</si>
  <si>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</si>
  <si>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</si>
  <si>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</si>
  <si>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</si>
  <si>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</si>
  <si>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</si>
  <si>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</si>
  <si>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</si>
  <si>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</si>
  <si>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</si>
  <si>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</si>
  <si>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</si>
  <si>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</si>
  <si>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</si>
  <si>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</si>
  <si>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</si>
  <si>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</si>
  <si>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</si>
  <si>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</si>
  <si>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</si>
  <si>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</si>
  <si>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</si>
  <si>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</si>
  <si>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</si>
  <si>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</si>
  <si>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</si>
  <si>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</si>
  <si>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</si>
  <si>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</si>
  <si>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</si>
  <si>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</si>
  <si>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</si>
  <si>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</si>
  <si>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</si>
  <si>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</si>
  <si>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</si>
  <si>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</si>
  <si>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</si>
  <si>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</si>
  <si>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</si>
  <si>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</si>
  <si>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</si>
  <si>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</si>
  <si>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</si>
  <si>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</si>
  <si>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</si>
  <si>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</si>
  <si>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</si>
  <si>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</si>
  <si>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</si>
  <si>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</si>
  <si>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</si>
  <si>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</si>
  <si>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</si>
  <si>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</si>
  <si>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</si>
  <si>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</si>
  <si>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</si>
  <si>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</si>
  <si>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</si>
  <si>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</si>
  <si>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</si>
  <si>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</si>
  <si>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</si>
  <si>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</si>
  <si>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</si>
  <si>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</si>
  <si>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</si>
  <si>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</si>
  <si>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</si>
  <si>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</si>
  <si>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</si>
  <si>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</si>
  <si>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</si>
  <si>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</si>
  <si>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</si>
  <si>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</si>
  <si>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</si>
  <si>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</si>
  <si>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</si>
  <si>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</si>
  <si>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</si>
  <si>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</si>
  <si>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</si>
  <si>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</si>
  <si>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</si>
  <si>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</si>
  <si>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</si>
  <si>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</si>
  <si>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</si>
  <si>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</si>
  <si>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</si>
  <si>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</si>
  <si>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</si>
  <si>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</si>
  <si>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</si>
  <si>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</si>
  <si>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</si>
  <si>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</si>
  <si>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</si>
  <si>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</si>
  <si>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</si>
  <si>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</si>
  <si>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</si>
  <si>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</si>
  <si>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</si>
  <si>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</si>
  <si>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</si>
  <si>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</si>
  <si>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</si>
  <si>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</si>
  <si>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</si>
  <si>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</si>
  <si>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</si>
  <si>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</si>
  <si>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</si>
  <si>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</si>
  <si>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</si>
  <si>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</si>
  <si>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</si>
  <si>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</si>
  <si>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</si>
  <si>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</si>
  <si>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</si>
  <si>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</si>
  <si>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</si>
  <si>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</si>
  <si>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</si>
  <si>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</si>
  <si>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</si>
  <si>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</si>
  <si>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</si>
  <si>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</si>
  <si>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</si>
  <si>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</si>
  <si>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</si>
  <si>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</si>
  <si>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</si>
  <si>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</si>
  <si>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</si>
  <si>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</si>
  <si>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</si>
  <si>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</si>
  <si>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</si>
  <si>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</si>
  <si>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</si>
  <si>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</si>
  <si>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</si>
  <si>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</si>
  <si>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</si>
  <si>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</si>
  <si>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</si>
  <si>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</si>
  <si>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</si>
  <si>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</si>
  <si>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</si>
  <si>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</si>
  <si>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</si>
  <si>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</si>
  <si>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</si>
  <si>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</si>
  <si>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</si>
  <si>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</si>
  <si>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</si>
  <si>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</si>
  <si>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</si>
  <si>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</si>
  <si>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</si>
  <si>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</si>
  <si>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</si>
  <si>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</si>
  <si>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</si>
  <si>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</si>
  <si>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</si>
  <si>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</si>
  <si>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</si>
  <si>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</si>
  <si>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</si>
  <si>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</si>
  <si>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</si>
  <si>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</si>
  <si>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</si>
  <si>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</si>
  <si>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</si>
  <si>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</si>
  <si>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</si>
  <si>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</si>
  <si>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</si>
  <si>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</si>
  <si>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</si>
  <si>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</si>
  <si>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</si>
  <si>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</si>
  <si>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</si>
  <si>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</si>
  <si>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</si>
  <si>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</si>
  <si>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</si>
  <si>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</si>
  <si>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</si>
  <si>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</si>
  <si>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</si>
  <si>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</si>
  <si>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</si>
  <si>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</si>
  <si>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</si>
  <si>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</si>
  <si>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</si>
  <si>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</si>
  <si>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</si>
  <si>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</si>
  <si>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</si>
  <si>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</si>
  <si>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</si>
  <si>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</si>
  <si>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</si>
  <si>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</si>
  <si>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</si>
  <si>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</si>
  <si>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</si>
  <si>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</si>
  <si>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</si>
  <si>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</si>
  <si>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</si>
  <si>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</si>
  <si>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</si>
  <si>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</si>
  <si>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</si>
  <si>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</si>
  <si>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</si>
  <si>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</si>
  <si>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</si>
  <si>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</si>
  <si>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</si>
  <si>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</si>
  <si>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</si>
  <si>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</si>
  <si>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</si>
  <si>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</si>
  <si>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</si>
  <si>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</si>
  <si>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</si>
  <si>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</si>
  <si>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</si>
  <si>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</si>
  <si>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</si>
  <si>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</si>
  <si>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</si>
  <si>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</si>
  <si>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</si>
  <si>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</si>
  <si>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</si>
  <si>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</si>
  <si>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</si>
  <si>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</si>
  <si>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</si>
  <si>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</si>
  <si>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</si>
  <si>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</si>
  <si>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</si>
  <si>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</si>
  <si>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</si>
  <si>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</si>
  <si>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</si>
  <si>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</si>
  <si>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</si>
  <si>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</si>
  <si>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</si>
  <si>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</si>
  <si>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</si>
  <si>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</si>
  <si>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</si>
  <si>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</si>
  <si>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</si>
  <si>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</si>
  <si>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</si>
  <si>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</si>
  <si>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</si>
  <si>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</si>
  <si>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</si>
  <si>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</si>
  <si>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</si>
  <si>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</si>
  <si>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</si>
  <si>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</si>
  <si>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</si>
  <si>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</si>
  <si>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</si>
  <si>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</si>
  <si>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</si>
  <si>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</si>
  <si>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</si>
  <si>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</si>
  <si>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</si>
  <si>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</si>
  <si>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</si>
  <si>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</si>
  <si>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</si>
  <si>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</si>
  <si>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</si>
  <si>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</si>
  <si>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</si>
  <si>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</si>
  <si>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</si>
  <si>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</si>
  <si>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</si>
  <si>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</si>
  <si>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</si>
  <si>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</si>
  <si>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</si>
  <si>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</si>
  <si>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</si>
  <si>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</si>
  <si>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</si>
  <si>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</si>
  <si>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</si>
  <si>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</si>
  <si>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</si>
  <si>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</si>
  <si>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</si>
  <si>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</si>
  <si>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</si>
  <si>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</si>
  <si>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</si>
  <si>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</si>
  <si>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</si>
  <si>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</si>
  <si>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</si>
  <si>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</si>
  <si>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</si>
  <si>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</si>
  <si>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</si>
  <si>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</si>
  <si>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</si>
  <si>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</si>
  <si>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</si>
  <si>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</si>
  <si>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</si>
  <si>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</si>
  <si>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</si>
  <si>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</si>
  <si>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</si>
  <si>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</si>
  <si>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</si>
  <si>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</si>
  <si>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</si>
  <si>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</si>
  <si>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</si>
  <si>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</si>
  <si>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</si>
  <si>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</si>
  <si>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</si>
  <si>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</si>
  <si>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</si>
  <si>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</si>
  <si>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</si>
  <si>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</si>
  <si>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</si>
  <si>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</si>
  <si>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</si>
  <si>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</si>
  <si>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</si>
  <si>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</si>
  <si>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</si>
  <si>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</si>
  <si>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</si>
  <si>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</si>
  <si>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</si>
  <si>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</si>
  <si>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</si>
  <si>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</si>
  <si>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</si>
  <si>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</si>
  <si>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</si>
  <si>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</si>
  <si>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</si>
  <si>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</si>
  <si>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</si>
  <si>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</si>
  <si>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</si>
  <si>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</si>
  <si>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</si>
  <si>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</si>
  <si>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</si>
  <si>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</si>
  <si>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</si>
  <si>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</si>
  <si>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</si>
  <si>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</si>
  <si>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</si>
  <si>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</si>
  <si>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</si>
  <si>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</si>
  <si>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</si>
  <si>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</si>
  <si>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</si>
  <si>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</si>
  <si>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</si>
  <si>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</si>
  <si>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</si>
  <si>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</si>
  <si>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</si>
  <si>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</si>
  <si>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</si>
  <si>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</si>
  <si>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</si>
  <si>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</si>
  <si>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</si>
  <si>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</si>
  <si>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</si>
  <si>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</si>
  <si>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</si>
  <si>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</si>
  <si>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</si>
  <si>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</si>
  <si>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</si>
  <si>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</si>
  <si>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</si>
  <si>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</si>
  <si>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</si>
  <si>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</si>
  <si>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</si>
  <si>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</si>
  <si>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</si>
  <si>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</si>
  <si>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</si>
  <si>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</si>
  <si>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</si>
  <si>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</si>
  <si>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</si>
  <si>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</si>
  <si>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</si>
  <si>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</si>
  <si>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</si>
  <si>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</si>
  <si>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</si>
  <si>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</si>
  <si>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</si>
  <si>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</si>
  <si>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</si>
  <si>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</si>
  <si>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</si>
  <si>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</si>
  <si>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</si>
  <si>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</si>
  <si>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</si>
  <si>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</si>
  <si>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</si>
  <si>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</si>
  <si>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</si>
  <si>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</si>
  <si>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</si>
  <si>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</si>
  <si>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</si>
  <si>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</si>
  <si>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</si>
  <si>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</si>
  <si>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</si>
  <si>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</si>
  <si>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</si>
  <si>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</si>
  <si>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</si>
  <si>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</si>
  <si>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</si>
  <si>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</si>
  <si>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</si>
  <si>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</si>
  <si>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</si>
  <si>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</si>
  <si>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</si>
  <si>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</si>
  <si>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</si>
  <si>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</si>
  <si>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</si>
  <si>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</si>
  <si>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</si>
  <si>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</si>
  <si>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</si>
  <si>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</si>
  <si>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</si>
  <si>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</si>
  <si>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</si>
  <si>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</si>
  <si>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</si>
  <si>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</si>
  <si>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</si>
  <si>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</si>
  <si>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</si>
  <si>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</si>
  <si>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</si>
  <si>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</si>
  <si>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</si>
  <si>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</si>
  <si>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</si>
  <si>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</si>
  <si>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</si>
  <si>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</si>
  <si>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</si>
  <si>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</si>
  <si>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</si>
  <si>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</si>
  <si>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</si>
  <si>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</si>
  <si>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</si>
  <si>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</si>
  <si>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</si>
  <si>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</si>
  <si>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</si>
  <si>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</si>
  <si>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</si>
  <si>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</si>
  <si>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</si>
  <si>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</si>
  <si>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</si>
  <si>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</si>
  <si>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</si>
  <si>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</si>
  <si>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</si>
  <si>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</si>
  <si>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</si>
  <si>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</si>
  <si>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</si>
  <si>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</si>
  <si>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</si>
  <si>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</si>
  <si>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</si>
  <si>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</si>
  <si>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</si>
  <si>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</si>
  <si>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</si>
  <si>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</si>
  <si>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</si>
  <si>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</si>
  <si>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</si>
  <si>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</si>
  <si>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</si>
  <si>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</si>
  <si>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</si>
  <si>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</si>
  <si>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</si>
  <si>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</si>
  <si>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</si>
  <si>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</si>
  <si>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</si>
  <si>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</si>
  <si>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</si>
  <si>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</si>
  <si>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</si>
  <si>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</si>
  <si>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</si>
  <si>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</si>
  <si>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</si>
  <si>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</si>
  <si>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</si>
  <si>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</si>
  <si>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</si>
  <si>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</si>
  <si>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</si>
  <si>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</si>
  <si>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</si>
  <si>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</si>
  <si>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</si>
  <si>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</si>
  <si>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</si>
  <si>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</si>
  <si>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</si>
  <si>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</si>
  <si>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</si>
  <si>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</si>
  <si>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</si>
  <si>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</si>
  <si>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</si>
  <si>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</si>
  <si>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</si>
  <si>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</si>
  <si>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</si>
  <si>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</si>
  <si>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</si>
  <si>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</si>
  <si>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</si>
  <si>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</si>
  <si>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</si>
  <si>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</si>
  <si>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</si>
  <si>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</si>
  <si>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</si>
  <si>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</si>
  <si>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</si>
  <si>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</si>
  <si>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</si>
  <si>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</si>
  <si>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</si>
  <si>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</si>
  <si>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</si>
  <si>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</si>
  <si>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</si>
  <si>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</si>
  <si>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</si>
  <si>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</si>
  <si>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</si>
  <si>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</si>
  <si>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</si>
  <si>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</si>
  <si>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</si>
  <si>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</si>
  <si>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</si>
  <si>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</si>
  <si>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</si>
  <si>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</si>
  <si>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</si>
  <si>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</si>
  <si>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</si>
  <si>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</si>
  <si>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</si>
  <si>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</si>
  <si>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</si>
  <si>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</si>
  <si>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</si>
  <si>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</si>
  <si>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</si>
  <si>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</si>
  <si>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</si>
  <si>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</si>
  <si>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</si>
  <si>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</si>
  <si>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</si>
  <si>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</si>
  <si>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</si>
  <si>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</si>
  <si>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</si>
  <si>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</si>
  <si>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</si>
  <si>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</si>
  <si>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</si>
  <si>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</si>
  <si>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</si>
  <si>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</si>
  <si>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</si>
  <si>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</si>
  <si>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</si>
  <si>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</si>
  <si>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</si>
  <si>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</si>
  <si>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</si>
  <si>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</si>
  <si>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</si>
  <si>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</si>
  <si>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</si>
  <si>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</si>
  <si>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</si>
  <si>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</si>
  <si>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</si>
  <si>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</si>
  <si>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</si>
  <si>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</si>
  <si>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</si>
  <si>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</si>
  <si>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</si>
  <si>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</si>
  <si>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</si>
  <si>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</si>
  <si>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</si>
  <si>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</si>
  <si>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</si>
  <si>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</si>
  <si>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</si>
  <si>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</si>
  <si>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</si>
  <si>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</si>
  <si>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</si>
  <si>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</si>
  <si>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</si>
  <si>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</si>
  <si>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</si>
  <si>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</si>
  <si>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</si>
  <si>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</si>
  <si>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</si>
  <si>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</si>
  <si>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</si>
  <si>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</si>
  <si>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</si>
  <si>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</si>
  <si>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</si>
  <si>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</si>
  <si>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</si>
  <si>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</si>
  <si>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</si>
  <si>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</si>
  <si>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</si>
  <si>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</si>
  <si>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</si>
  <si>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</si>
  <si>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</si>
  <si>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</si>
  <si>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</si>
  <si>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</si>
  <si>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</si>
  <si>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</si>
  <si>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</si>
  <si>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</si>
  <si>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</si>
  <si>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</si>
  <si>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</si>
  <si>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</si>
  <si>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</si>
  <si>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</si>
  <si>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</si>
  <si>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</si>
  <si>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</si>
  <si>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</si>
  <si>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</si>
  <si>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</si>
  <si>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</si>
  <si>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</si>
  <si>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</si>
  <si>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</si>
  <si>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</si>
  <si>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</si>
  <si>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</si>
  <si>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</si>
  <si>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</si>
  <si>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</si>
  <si>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</si>
  <si>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</si>
  <si>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</si>
  <si>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</si>
  <si>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</si>
  <si>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</si>
  <si>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</si>
  <si>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</si>
  <si>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</si>
  <si>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</si>
  <si>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</si>
  <si>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</si>
  <si>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</si>
  <si>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</si>
  <si>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</si>
  <si>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</si>
  <si>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</si>
  <si>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</si>
  <si>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</si>
  <si>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</si>
  <si>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</si>
  <si>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</si>
  <si>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</si>
  <si>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</si>
  <si>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</si>
  <si>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</si>
  <si>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</si>
  <si>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</si>
  <si>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</si>
  <si>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</si>
  <si>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</si>
  <si>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</si>
  <si>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</si>
  <si>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</si>
  <si>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</si>
  <si>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</si>
  <si>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</si>
  <si>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</si>
  <si>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</si>
  <si>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</si>
  <si>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</si>
  <si>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</si>
  <si>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</si>
  <si>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</si>
  <si>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</si>
  <si>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</si>
  <si>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</si>
  <si>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</si>
  <si>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</si>
  <si>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</si>
  <si>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</si>
  <si>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</si>
  <si>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</si>
  <si>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</si>
  <si>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</si>
  <si>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</si>
  <si>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</si>
  <si>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</si>
  <si>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</si>
  <si>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</si>
  <si>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</si>
  <si>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</si>
  <si>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</si>
  <si>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</si>
  <si>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</si>
  <si>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</si>
  <si>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</si>
  <si>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</si>
  <si>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</si>
  <si>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</si>
  <si>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</si>
  <si>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</si>
  <si>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</si>
  <si>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</si>
  <si>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</si>
  <si>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</si>
  <si>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</si>
  <si>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</si>
  <si>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</si>
  <si>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</si>
  <si>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</si>
  <si>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</si>
  <si>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</si>
  <si>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</si>
  <si>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</si>
  <si>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</si>
  <si>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</si>
  <si>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</si>
  <si>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</si>
  <si>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</si>
  <si>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</si>
  <si>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</si>
  <si>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</si>
  <si>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</si>
  <si>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</si>
  <si>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</si>
  <si>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</si>
  <si>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</si>
  <si>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</si>
  <si>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</si>
  <si>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</si>
  <si>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</si>
  <si>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</si>
  <si>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</si>
  <si>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</si>
  <si>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</si>
  <si>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</si>
  <si>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</si>
  <si>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</si>
  <si>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</si>
  <si>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</si>
  <si>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</si>
  <si>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</si>
  <si>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</si>
  <si>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</si>
  <si>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</si>
  <si>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</si>
  <si>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</si>
  <si>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</si>
  <si>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</si>
  <si>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</si>
  <si>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</si>
  <si>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</si>
  <si>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</si>
  <si>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</si>
  <si>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</si>
  <si>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</si>
  <si>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</si>
  <si>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</si>
  <si>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</si>
  <si>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</si>
  <si>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</si>
  <si>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</si>
  <si>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</si>
  <si>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</si>
  <si>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</si>
  <si>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</si>
  <si>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</si>
  <si>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</si>
  <si>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</si>
  <si>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</si>
  <si>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</si>
  <si>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</si>
  <si>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</si>
  <si>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</si>
  <si>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</si>
  <si>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</si>
  <si>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</si>
  <si>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</si>
  <si>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</si>
  <si>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</si>
  <si>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</si>
  <si>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</si>
  <si>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</si>
  <si>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</si>
  <si>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</si>
  <si>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</si>
  <si>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</si>
  <si>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</si>
  <si>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</si>
  <si>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</si>
  <si>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</si>
  <si>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</si>
  <si>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</si>
  <si>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</si>
  <si>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</si>
  <si>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</si>
  <si>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</si>
  <si>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</si>
  <si>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</si>
  <si>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</si>
  <si>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</si>
  <si>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</si>
  <si>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</si>
  <si>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</si>
  <si>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</si>
  <si>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</si>
  <si>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</si>
  <si>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</si>
  <si>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</si>
  <si>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</si>
  <si>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</si>
  <si>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</si>
  <si>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</si>
  <si>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</si>
  <si>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</si>
  <si>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</si>
  <si>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</si>
  <si>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</si>
  <si>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</si>
  <si>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</si>
  <si>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</si>
  <si>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</si>
  <si>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</si>
  <si>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</si>
  <si>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</si>
  <si>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</si>
  <si>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</si>
  <si>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</si>
  <si>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</si>
  <si>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</si>
  <si>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</si>
  <si>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</si>
  <si>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</si>
  <si>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</si>
  <si>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</si>
  <si>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</si>
  <si>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</si>
  <si>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</si>
  <si>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</si>
  <si>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</si>
  <si>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</si>
  <si>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</si>
  <si>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</si>
  <si>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</si>
  <si>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</si>
  <si>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</si>
  <si>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</si>
  <si>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</si>
  <si>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</si>
  <si>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</si>
  <si>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</si>
  <si>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</si>
  <si>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</si>
  <si>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</si>
  <si>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</si>
  <si>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</si>
  <si>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</si>
  <si>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</si>
  <si>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</si>
  <si>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</si>
  <si>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</si>
  <si>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</si>
  <si>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</si>
  <si>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</si>
  <si>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</si>
  <si>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</si>
  <si>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</si>
  <si>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</si>
  <si>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</si>
  <si>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</si>
  <si>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</si>
  <si>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</si>
  <si>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</si>
  <si>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</si>
  <si>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</si>
  <si>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</si>
  <si>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</si>
  <si>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</si>
  <si>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</si>
  <si>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</si>
  <si>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</si>
  <si>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</si>
  <si>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</si>
  <si>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</si>
  <si>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</si>
  <si>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</si>
  <si>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</si>
  <si>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</si>
  <si>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</si>
  <si>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</si>
  <si>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</si>
  <si>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</si>
  <si>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</si>
  <si>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</si>
  <si>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</si>
  <si>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</si>
  <si>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</si>
  <si>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</si>
  <si>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</si>
  <si>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</si>
  <si>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</si>
  <si>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</si>
  <si>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</si>
  <si>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</si>
  <si>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</si>
  <si>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</si>
  <si>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</si>
  <si>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</si>
  <si>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</si>
  <si>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</si>
  <si>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</si>
  <si>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</si>
  <si>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</si>
  <si>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</si>
  <si>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</si>
  <si>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</si>
  <si>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</si>
  <si>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</si>
  <si>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</si>
  <si>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</si>
  <si>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</si>
  <si>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</si>
  <si>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</si>
  <si>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</si>
  <si>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</si>
  <si>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</si>
  <si>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</si>
  <si>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</si>
  <si>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</si>
  <si>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</si>
  <si>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</si>
  <si>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</si>
  <si>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</si>
  <si>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</si>
  <si>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</si>
  <si>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</si>
  <si>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</si>
  <si>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</si>
  <si>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</si>
  <si>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</si>
  <si>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</si>
  <si>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</si>
  <si>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</si>
  <si>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</si>
  <si>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</si>
  <si>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</si>
  <si>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</si>
  <si>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</si>
  <si>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</si>
  <si>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</si>
  <si>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</si>
  <si>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</si>
  <si>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</si>
  <si>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</si>
  <si>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</si>
  <si>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</si>
  <si>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</si>
  <si>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</si>
  <si>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</si>
  <si>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</si>
  <si>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</si>
  <si>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</si>
  <si>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</si>
  <si>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</si>
  <si>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</si>
  <si>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</si>
  <si>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</si>
  <si>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</si>
  <si>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</si>
  <si>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</si>
  <si>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</si>
  <si>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</si>
  <si>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</si>
  <si>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</si>
  <si>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</si>
  <si>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</si>
  <si>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</si>
  <si>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</si>
  <si>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</si>
  <si>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</si>
  <si>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</si>
  <si>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</si>
  <si>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</si>
  <si>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</si>
  <si>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</si>
  <si>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</si>
  <si>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</si>
  <si>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</si>
  <si>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</si>
  <si>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</si>
  <si>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</si>
  <si>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</si>
  <si>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</si>
  <si>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</si>
  <si>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</si>
  <si>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</si>
  <si>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</si>
  <si>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</si>
  <si>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</si>
  <si>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</si>
  <si>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</si>
  <si>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</si>
  <si>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</si>
  <si>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</si>
  <si>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</si>
  <si>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</si>
  <si>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</si>
  <si>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</si>
  <si>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</si>
  <si>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</si>
  <si>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</si>
  <si>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</si>
  <si>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</si>
  <si>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</si>
  <si>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</si>
  <si>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</si>
  <si>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</si>
  <si>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</si>
  <si>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</si>
  <si>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</si>
  <si>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</si>
  <si>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</si>
  <si>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</si>
  <si>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</si>
  <si>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</si>
  <si>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</si>
  <si>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</si>
  <si>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</si>
  <si>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</si>
  <si>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</si>
  <si>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</si>
  <si>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</si>
  <si>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</si>
  <si>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</si>
  <si>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</si>
  <si>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</si>
  <si>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</si>
  <si>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</si>
  <si>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</si>
  <si>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</si>
  <si>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</si>
  <si>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</si>
  <si>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</si>
  <si>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</si>
  <si>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</si>
  <si>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</si>
  <si>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</si>
  <si>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</si>
  <si>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</si>
  <si>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</si>
  <si>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</si>
  <si>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</si>
  <si>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</si>
  <si>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</si>
  <si>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</si>
  <si>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</si>
  <si>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</si>
  <si>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</si>
  <si>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</si>
  <si>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</si>
  <si>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</si>
  <si>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</si>
  <si>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</si>
  <si>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</si>
  <si>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</si>
  <si>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</si>
  <si>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</si>
  <si>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</si>
  <si>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</si>
  <si>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</si>
  <si>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</si>
  <si>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</si>
  <si>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</si>
  <si>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</si>
  <si>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</si>
  <si>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</si>
  <si>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</si>
  <si>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</si>
  <si>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</si>
  <si>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</si>
  <si>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</si>
  <si>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</si>
  <si>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</si>
  <si>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</si>
  <si>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</si>
  <si>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</si>
  <si>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</si>
  <si>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</si>
  <si>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</si>
  <si>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</si>
  <si>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</si>
  <si>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</si>
  <si>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</si>
  <si>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</si>
  <si>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</si>
  <si>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</si>
  <si>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</si>
  <si>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</si>
  <si>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</si>
  <si>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</si>
  <si>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</si>
  <si>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</si>
  <si>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</si>
  <si>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</si>
  <si>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</si>
  <si>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</si>
  <si>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</si>
  <si>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</si>
  <si>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</si>
  <si>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</si>
  <si>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</si>
  <si>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</si>
  <si>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</si>
  <si>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</si>
  <si>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</si>
  <si>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</si>
  <si>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</si>
  <si>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</si>
  <si>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</si>
  <si>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</si>
  <si>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</si>
  <si>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</si>
  <si>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</si>
  <si>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</si>
  <si>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</si>
  <si>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</si>
  <si>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</si>
  <si>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</si>
  <si>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</si>
  <si>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</si>
  <si>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</si>
  <si>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</si>
  <si>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</si>
  <si>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</si>
  <si>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</si>
  <si>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</si>
  <si>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</si>
  <si>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</si>
  <si>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</si>
  <si>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</si>
  <si>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</si>
  <si>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</si>
  <si>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</si>
  <si>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</si>
  <si>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</si>
  <si>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</si>
  <si>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</si>
  <si>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</si>
  <si>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</si>
  <si>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</si>
  <si>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</si>
  <si>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</si>
  <si>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</si>
  <si>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</si>
  <si>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</si>
  <si>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</si>
  <si>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</si>
  <si>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</si>
  <si>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</si>
  <si>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</si>
  <si>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</si>
  <si>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</si>
  <si>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</si>
  <si>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</si>
  <si>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</si>
  <si>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</si>
  <si>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</si>
  <si>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</si>
  <si>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</si>
  <si>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</si>
  <si>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</si>
  <si>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</si>
  <si>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</si>
  <si>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</si>
  <si>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</si>
  <si>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</si>
  <si>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</si>
  <si>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</si>
  <si>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</si>
  <si>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</si>
  <si>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</si>
  <si>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</si>
  <si>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</si>
  <si>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</si>
  <si>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</si>
  <si>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</si>
  <si>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</si>
  <si>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</si>
  <si>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</si>
  <si>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</si>
  <si>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</si>
  <si>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</si>
  <si>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</si>
  <si>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</si>
  <si>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</si>
  <si>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</si>
  <si>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</si>
  <si>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</si>
  <si>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</si>
  <si>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</si>
  <si>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</si>
  <si>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</si>
  <si>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</si>
  <si>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</si>
  <si>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</si>
  <si>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</si>
  <si>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</si>
  <si>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</si>
  <si>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</si>
  <si>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</si>
  <si>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</si>
  <si>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</si>
  <si>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</si>
  <si>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</si>
  <si>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</si>
  <si>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</si>
  <si>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</si>
  <si>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</si>
  <si>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</si>
  <si>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</si>
  <si>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</si>
  <si>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</si>
  <si>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</si>
  <si>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</si>
  <si>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</si>
  <si>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</si>
  <si>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</si>
  <si>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</si>
  <si>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</si>
  <si>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</si>
  <si>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</si>
  <si>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</si>
  <si>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</si>
  <si>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</si>
  <si>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</si>
  <si>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</si>
  <si>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</si>
  <si>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</si>
  <si>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</si>
  <si>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</si>
  <si>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</si>
  <si>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</si>
  <si>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</si>
  <si>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</si>
  <si>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</si>
  <si>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</si>
  <si>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</si>
  <si>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</si>
  <si>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</si>
  <si>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</si>
  <si>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</si>
  <si>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</si>
  <si>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</si>
  <si>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</si>
  <si>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</si>
  <si>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</si>
  <si>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</si>
  <si>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</si>
  <si>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</si>
  <si>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</si>
  <si>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</si>
  <si>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</si>
  <si>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</si>
  <si>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</si>
  <si>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</si>
  <si>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</si>
  <si>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</si>
  <si>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</si>
  <si>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</si>
  <si>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</si>
  <si>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</si>
  <si>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</si>
  <si>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</si>
  <si>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</si>
  <si>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</si>
  <si>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</si>
  <si>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</si>
  <si>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</si>
  <si>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</si>
  <si>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</si>
  <si>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</si>
  <si>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</si>
  <si>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</si>
  <si>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</si>
  <si>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</si>
  <si>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</si>
  <si>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</si>
  <si>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</si>
  <si>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</si>
  <si>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</si>
  <si>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</si>
  <si>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</si>
  <si>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</si>
  <si>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</si>
  <si>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</si>
  <si>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</si>
  <si>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</si>
  <si>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</si>
  <si>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</si>
  <si>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</si>
  <si>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</si>
  <si>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</si>
  <si>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</si>
  <si>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</si>
  <si>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</si>
  <si>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</si>
  <si>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</si>
  <si>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</si>
  <si>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</si>
  <si>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</si>
  <si>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</si>
  <si>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</si>
  <si>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</si>
  <si>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</si>
  <si>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</si>
  <si>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</si>
  <si>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</si>
  <si>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</si>
  <si>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</si>
  <si>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</si>
  <si>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</si>
  <si>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</si>
  <si>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</si>
  <si>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</si>
  <si>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</si>
  <si>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</si>
  <si>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</si>
  <si>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</si>
  <si>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</si>
  <si>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</si>
  <si>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</si>
  <si>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</si>
  <si>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</si>
  <si>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</si>
  <si>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</si>
  <si>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</si>
  <si>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</si>
  <si>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</si>
  <si>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</si>
  <si>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</si>
  <si>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</si>
  <si>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</si>
  <si>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</si>
  <si>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</si>
  <si>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</si>
  <si>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</si>
  <si>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</si>
  <si>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</si>
  <si>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</si>
  <si>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</si>
  <si>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</si>
  <si>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</si>
  <si>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</si>
  <si>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</si>
  <si>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</si>
  <si>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</si>
  <si>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</si>
  <si>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</si>
  <si>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</si>
  <si>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</si>
  <si>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</si>
  <si>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</si>
  <si>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</si>
  <si>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</si>
  <si>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</si>
  <si>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</si>
  <si>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</si>
  <si>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</si>
  <si>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</si>
  <si>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</si>
  <si>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</si>
  <si>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</si>
  <si>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</si>
  <si>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</si>
  <si>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</si>
  <si>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</si>
  <si>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</si>
  <si>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</si>
  <si>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</si>
  <si>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</si>
  <si>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</si>
  <si>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</si>
  <si>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</si>
  <si>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</si>
  <si>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</si>
  <si>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</si>
  <si>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</si>
  <si>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</si>
  <si>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</si>
  <si>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</si>
  <si>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</si>
  <si>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</si>
  <si>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</si>
  <si>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</si>
  <si>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</si>
  <si>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</si>
  <si>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</si>
  <si>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</si>
  <si>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</si>
  <si>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</si>
  <si>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</si>
  <si>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</si>
  <si>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</si>
  <si>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</si>
  <si>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</si>
  <si>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</si>
  <si>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</si>
  <si>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</si>
  <si>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</si>
  <si>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</si>
  <si>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</si>
  <si>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</si>
  <si>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</si>
  <si>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</si>
  <si>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</si>
  <si>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</si>
  <si>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</si>
  <si>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</si>
  <si>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</si>
  <si>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</si>
  <si>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</si>
  <si>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</si>
  <si>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</si>
  <si>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</si>
  <si>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</si>
  <si>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</si>
  <si>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</si>
  <si>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</si>
  <si>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</si>
  <si>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</si>
  <si>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</si>
  <si>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</si>
  <si>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</si>
  <si>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</si>
  <si>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</si>
  <si>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</si>
  <si>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</si>
  <si>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</si>
  <si>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</si>
  <si>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</si>
  <si>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</si>
  <si>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</si>
  <si>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</si>
  <si>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</si>
  <si>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</si>
  <si>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</si>
  <si>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</si>
  <si>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</si>
  <si>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</si>
  <si>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</si>
  <si>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</si>
  <si>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</si>
  <si>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</si>
  <si>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</si>
  <si>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</si>
  <si>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</si>
  <si>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</si>
  <si>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</si>
  <si>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</si>
  <si>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</si>
  <si>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</si>
  <si>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</si>
  <si>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</si>
  <si>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</si>
  <si>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</si>
  <si>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</si>
  <si>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</si>
  <si>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</si>
  <si>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</si>
  <si>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</si>
  <si>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</si>
  <si>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</si>
  <si>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</si>
  <si>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</si>
  <si>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</si>
  <si>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</si>
  <si>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</si>
  <si>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</si>
  <si>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</si>
  <si>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</si>
  <si>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</si>
  <si>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</si>
  <si>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</si>
  <si>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</si>
  <si>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</si>
  <si>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</si>
  <si>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</si>
  <si>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</si>
  <si>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</si>
  <si>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</si>
  <si>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</si>
  <si>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</si>
  <si>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</si>
  <si>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</si>
  <si>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</si>
  <si>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</si>
  <si>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</si>
  <si>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</si>
  <si>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</si>
  <si>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</si>
  <si>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</si>
  <si>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</si>
  <si>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</si>
  <si>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</si>
  <si>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</si>
  <si>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</si>
  <si>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</si>
  <si>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</si>
  <si>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</si>
  <si>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</si>
  <si>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</si>
  <si>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</si>
  <si>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</si>
  <si>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</si>
  <si>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</si>
  <si>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</si>
  <si>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</si>
  <si>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</si>
  <si>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</si>
  <si>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</si>
  <si>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</si>
  <si>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</si>
  <si>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</si>
  <si>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</si>
  <si>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</si>
  <si>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</si>
  <si>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</si>
  <si>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</si>
  <si>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</si>
  <si>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</si>
  <si>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</si>
  <si>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</si>
  <si>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</si>
  <si>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</si>
  <si>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</si>
  <si>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</si>
  <si>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</si>
  <si>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</si>
  <si>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</si>
  <si>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</si>
  <si>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</si>
  <si>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</si>
  <si>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</si>
  <si>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</si>
  <si>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</si>
  <si>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</si>
  <si>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</si>
  <si>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</si>
  <si>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</si>
  <si>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</si>
  <si>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</si>
  <si>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</si>
  <si>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</si>
  <si>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</si>
  <si>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</si>
  <si>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</si>
  <si>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</si>
  <si>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</si>
  <si>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</si>
  <si>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</si>
  <si>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</si>
  <si>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</si>
  <si>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</si>
  <si>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</si>
  <si>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</si>
  <si>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</si>
  <si>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</si>
  <si>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</si>
  <si>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</si>
  <si>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</si>
  <si>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</si>
  <si>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</si>
  <si>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</si>
  <si>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</si>
  <si>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</si>
  <si>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</si>
  <si>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</si>
  <si>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</si>
  <si>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</si>
  <si>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</si>
  <si>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</si>
  <si>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</si>
  <si>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</si>
  <si>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</si>
  <si>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</si>
  <si>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</si>
  <si>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</si>
  <si>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</si>
  <si>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</si>
  <si>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</si>
  <si>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</si>
  <si>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</si>
  <si>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</si>
  <si>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</si>
  <si>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</si>
  <si>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</si>
  <si>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</si>
  <si>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</si>
  <si>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</si>
  <si>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</si>
  <si>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</si>
  <si>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</si>
  <si>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</si>
  <si>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</si>
  <si>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</si>
  <si>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</si>
  <si>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</si>
  <si>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</si>
  <si>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</si>
  <si>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</si>
  <si>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</si>
  <si>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</si>
  <si>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</si>
  <si>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</si>
  <si>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</si>
  <si>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</si>
  <si>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</si>
  <si>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</si>
  <si>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</si>
  <si>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</si>
  <si>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</si>
  <si>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</si>
  <si>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</si>
  <si>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</si>
  <si>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</si>
  <si>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</si>
  <si>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</si>
  <si>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</si>
  <si>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</si>
  <si>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</si>
  <si>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</si>
  <si>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</si>
  <si>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</si>
  <si>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</si>
  <si>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</si>
  <si>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</si>
  <si>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</si>
  <si>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</si>
  <si>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</si>
  <si>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</si>
  <si>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</si>
  <si>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</si>
  <si>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</si>
  <si>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</si>
  <si>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</si>
  <si>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</si>
  <si>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</si>
  <si>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</si>
  <si>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</si>
  <si>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</si>
  <si>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</si>
  <si>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</si>
  <si>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</si>
  <si>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</si>
  <si>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</si>
  <si>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</si>
  <si>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</si>
  <si>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</si>
  <si>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</si>
  <si>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</si>
  <si>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</si>
  <si>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</si>
  <si>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</si>
  <si>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</si>
  <si>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</si>
  <si>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</si>
  <si>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</si>
  <si>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</si>
  <si>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</si>
  <si>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</si>
  <si>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</si>
  <si>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</si>
  <si>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</si>
  <si>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</si>
  <si>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</si>
  <si>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</si>
  <si>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</si>
  <si>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</si>
  <si>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</si>
  <si>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</si>
  <si>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</si>
  <si>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</si>
  <si>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</si>
  <si>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</si>
  <si>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</si>
  <si>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</si>
  <si>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</si>
  <si>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</si>
  <si>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</si>
  <si>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</si>
  <si>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</si>
  <si>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</si>
  <si>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</si>
  <si>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</si>
  <si>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</si>
  <si>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</si>
  <si>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</si>
  <si>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</si>
  <si>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</si>
  <si>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</si>
  <si>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</si>
  <si>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</si>
  <si>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</si>
  <si>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</si>
  <si>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</si>
  <si>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</si>
  <si>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</si>
  <si>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</si>
  <si>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</si>
  <si>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</si>
  <si>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</si>
  <si>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</si>
  <si>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</si>
  <si>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</si>
  <si>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</si>
  <si>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</si>
  <si>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</si>
  <si>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</si>
  <si>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</si>
  <si>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</si>
  <si>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</si>
  <si>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</si>
  <si>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</si>
  <si>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</si>
  <si>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</si>
  <si>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</si>
  <si>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</si>
  <si>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</si>
  <si>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</si>
  <si>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</si>
  <si>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</si>
  <si>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</si>
  <si>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</si>
  <si>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</si>
  <si>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</si>
  <si>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</si>
  <si>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</si>
  <si>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</si>
  <si>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</si>
  <si>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</si>
  <si>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</si>
  <si>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</si>
  <si>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</si>
  <si>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</si>
  <si>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</si>
  <si>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</si>
  <si>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</si>
  <si>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</si>
  <si>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</si>
  <si>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</si>
  <si>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</si>
  <si>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</si>
  <si>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</si>
  <si>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</si>
  <si>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</si>
  <si>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</si>
  <si>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</si>
  <si>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</si>
  <si>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</si>
  <si>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</si>
  <si>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</si>
  <si>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</si>
  <si>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</si>
  <si>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</si>
  <si>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</si>
  <si>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</si>
  <si>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</si>
  <si>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</si>
  <si>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</si>
  <si>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</si>
  <si>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</si>
  <si>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</si>
  <si>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</si>
  <si>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</si>
  <si>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</si>
  <si>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</si>
  <si>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</si>
  <si>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</si>
  <si>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</si>
  <si>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</si>
  <si>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</si>
  <si>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</si>
  <si>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</si>
  <si>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</si>
  <si>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</si>
  <si>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</si>
  <si>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</si>
  <si>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</si>
  <si>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</si>
  <si>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</si>
  <si>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</si>
  <si>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</si>
  <si>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</si>
  <si>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</si>
  <si>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</si>
  <si>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</si>
  <si>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</si>
  <si>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</si>
  <si>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</si>
  <si>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</si>
  <si>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</si>
  <si>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</si>
  <si>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</si>
  <si>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</si>
  <si>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</si>
  <si>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</si>
  <si>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</si>
  <si>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</si>
  <si>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</si>
  <si>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</si>
  <si>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</si>
  <si>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</si>
  <si>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</si>
  <si>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</si>
  <si>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</si>
  <si>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</si>
  <si>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</si>
  <si>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</si>
  <si>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</si>
  <si>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</si>
  <si>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</si>
  <si>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</si>
  <si>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</si>
  <si>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</si>
  <si>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</si>
  <si>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</si>
  <si>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</si>
  <si>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</si>
  <si>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</si>
  <si>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</si>
  <si>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</si>
  <si>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</si>
  <si>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</si>
  <si>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</si>
  <si>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</si>
  <si>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</si>
  <si>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</si>
  <si>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</si>
  <si>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</si>
  <si>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</si>
  <si>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</si>
  <si>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</si>
  <si>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</si>
  <si>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</si>
  <si>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</si>
  <si>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</si>
  <si>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</si>
  <si>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</si>
  <si>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</si>
  <si>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</si>
  <si>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</si>
  <si>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</si>
  <si>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</si>
  <si>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</si>
  <si>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</si>
  <si>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</si>
  <si>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</si>
  <si>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</si>
  <si>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</si>
  <si>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</si>
  <si>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</si>
  <si>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</si>
  <si>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</si>
  <si>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</si>
  <si>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</si>
  <si>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</si>
  <si>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</si>
  <si>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</si>
  <si>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</si>
  <si>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</si>
  <si>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</si>
  <si>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</si>
  <si>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</si>
  <si>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</si>
  <si>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</si>
  <si>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</si>
  <si>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</si>
  <si>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</si>
  <si>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</si>
  <si>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</si>
  <si>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</si>
  <si>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</si>
  <si>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</si>
  <si>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</si>
  <si>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</si>
  <si>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</si>
  <si>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</si>
  <si>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</si>
  <si>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</si>
  <si>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</si>
  <si>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</si>
  <si>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</si>
  <si>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</si>
  <si>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</si>
  <si>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</si>
  <si>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</si>
  <si>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</si>
  <si>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</si>
  <si>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</si>
  <si>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</si>
  <si>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</si>
  <si>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</si>
  <si>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</si>
  <si>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</si>
  <si>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</si>
  <si>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</si>
  <si>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</si>
  <si>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</si>
  <si>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</si>
  <si>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</si>
  <si>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</si>
  <si>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</si>
  <si>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</si>
  <si>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</si>
  <si>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</si>
  <si>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</si>
  <si>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</si>
  <si>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</si>
  <si>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</si>
  <si>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</si>
  <si>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</si>
  <si>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</si>
  <si>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</si>
  <si>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</si>
  <si>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</si>
  <si>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</si>
  <si>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</si>
  <si>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</si>
  <si>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</si>
  <si>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</si>
  <si>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</si>
  <si>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</si>
  <si>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</si>
  <si>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</si>
  <si>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</si>
  <si>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</si>
  <si>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</si>
  <si>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</si>
  <si>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</si>
  <si>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</si>
  <si>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</si>
  <si>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</si>
  <si>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</si>
  <si>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</si>
  <si>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</si>
  <si>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</si>
  <si>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</si>
  <si>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</si>
  <si>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</si>
  <si>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</si>
  <si>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</si>
  <si>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</si>
  <si>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</si>
  <si>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</si>
  <si>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</si>
  <si>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</si>
  <si>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</si>
  <si>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</si>
  <si>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</si>
  <si>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</si>
  <si>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</si>
  <si>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</si>
  <si>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</si>
  <si>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</si>
  <si>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</si>
  <si>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</si>
  <si>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</si>
  <si>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</si>
  <si>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</si>
  <si>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</si>
  <si>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</si>
  <si>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</si>
  <si>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</si>
  <si>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</si>
  <si>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</si>
  <si>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</si>
  <si>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</si>
  <si>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</si>
  <si>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</si>
  <si>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</si>
  <si>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</si>
  <si>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</si>
  <si>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</si>
  <si>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</si>
  <si>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</si>
  <si>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</si>
  <si>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</si>
  <si>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</si>
  <si>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</si>
  <si>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</si>
  <si>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</si>
  <si>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</si>
  <si>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</si>
  <si>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</si>
  <si>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</si>
  <si>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</si>
  <si>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</si>
  <si>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</si>
  <si>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</si>
  <si>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</si>
  <si>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</si>
  <si>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</si>
  <si>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</si>
  <si>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</si>
  <si>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</si>
  <si>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</si>
  <si>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</si>
  <si>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</si>
  <si>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</si>
  <si>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</si>
  <si>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</si>
  <si>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</si>
  <si>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</si>
  <si>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</si>
  <si>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</si>
  <si>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</si>
  <si>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</si>
  <si>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</si>
  <si>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</si>
  <si>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</si>
  <si>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</si>
  <si>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</si>
  <si>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</si>
  <si>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</si>
  <si>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</si>
  <si>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</si>
  <si>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</si>
  <si>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</si>
  <si>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</si>
  <si>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</si>
  <si>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</si>
  <si>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</si>
  <si>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</si>
  <si>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</si>
  <si>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</si>
  <si>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</si>
  <si>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</si>
  <si>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</si>
  <si>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</si>
  <si>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</si>
  <si>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</si>
  <si>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</si>
  <si>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</si>
  <si>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</si>
  <si>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</si>
  <si>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</si>
  <si>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</si>
  <si>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</si>
  <si>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</si>
  <si>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</si>
  <si>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</si>
  <si>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</si>
  <si>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</si>
  <si>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</si>
  <si>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</si>
  <si>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</si>
  <si>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</si>
  <si>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</si>
  <si>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</si>
  <si>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</si>
  <si>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</si>
  <si>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</si>
  <si>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</si>
  <si>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</si>
  <si>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</si>
  <si>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</si>
  <si>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</si>
  <si>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</si>
  <si>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</si>
  <si>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</si>
  <si>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</si>
  <si>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</si>
  <si>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</si>
  <si>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</si>
  <si>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</si>
  <si>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</si>
  <si>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</si>
  <si>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</si>
  <si>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</si>
  <si>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</si>
  <si>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</si>
  <si>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</si>
  <si>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</si>
  <si>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</si>
  <si>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</si>
  <si>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</si>
  <si>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</si>
  <si>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</si>
  <si>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</si>
  <si>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</si>
  <si>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</si>
  <si>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</si>
  <si>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</si>
  <si>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</si>
  <si>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</si>
  <si>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</si>
  <si>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</si>
  <si>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</si>
  <si>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</si>
  <si>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</si>
  <si>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</si>
  <si>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</si>
  <si>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</si>
  <si>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</si>
  <si>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</si>
  <si>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</si>
  <si>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</si>
  <si>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</si>
  <si>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</si>
  <si>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</si>
  <si>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</si>
  <si>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</si>
  <si>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</si>
  <si>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</si>
  <si>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</si>
  <si>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</si>
  <si>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</si>
  <si>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</si>
  <si>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</si>
  <si>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</si>
  <si>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</si>
  <si>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</si>
  <si>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</si>
  <si>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</si>
  <si>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</si>
  <si>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</si>
  <si>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</si>
  <si>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</si>
  <si>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</si>
  <si>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</si>
  <si>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</si>
  <si>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</si>
  <si>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</si>
  <si>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</si>
  <si>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</si>
  <si>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</si>
  <si>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</si>
  <si>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</si>
  <si>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</si>
  <si>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</si>
  <si>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</si>
  <si>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</si>
  <si>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</si>
  <si>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</si>
  <si>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</si>
  <si>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</si>
  <si>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</si>
  <si>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</si>
  <si>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</si>
  <si>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</si>
  <si>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</si>
  <si>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</si>
  <si>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</si>
  <si>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</si>
  <si>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</si>
  <si>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</si>
  <si>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</si>
  <si>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</si>
  <si>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</si>
  <si>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</si>
  <si>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</si>
  <si>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</si>
  <si>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</si>
  <si>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</si>
  <si>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</si>
  <si>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</si>
  <si>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</si>
  <si>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</si>
  <si>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</si>
  <si>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</si>
  <si>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</si>
  <si>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</si>
  <si>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</si>
  <si>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</si>
  <si>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</si>
  <si>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</si>
  <si>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</si>
  <si>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</si>
  <si>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</si>
  <si>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</si>
  <si>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</si>
  <si>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</si>
  <si>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</si>
  <si>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</si>
  <si>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</si>
  <si>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</si>
  <si>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</si>
  <si>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</si>
  <si>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</si>
  <si>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</si>
  <si>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</si>
  <si>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</si>
  <si>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</si>
  <si>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</si>
  <si>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</si>
  <si>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</si>
  <si>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</si>
  <si>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</si>
  <si>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</si>
  <si>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</si>
  <si>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</si>
  <si>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</si>
  <si>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</si>
  <si>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</si>
  <si>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</si>
  <si>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</si>
  <si>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</si>
  <si>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</si>
  <si>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</si>
  <si>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</si>
  <si>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</si>
  <si>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</si>
  <si>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</si>
  <si>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</si>
  <si>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</si>
  <si>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</si>
  <si>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</si>
  <si>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</si>
  <si>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</si>
  <si>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</si>
  <si>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</si>
  <si>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</si>
  <si>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</si>
  <si>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</si>
  <si>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</si>
  <si>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</si>
  <si>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</si>
  <si>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</si>
  <si>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</si>
  <si>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</si>
  <si>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</si>
  <si>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</si>
  <si>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</si>
  <si>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</si>
  <si>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</si>
  <si>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</si>
  <si>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</si>
  <si>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</si>
  <si>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</si>
  <si>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</si>
  <si>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</si>
  <si>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</si>
  <si>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</si>
  <si>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</si>
  <si>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</si>
  <si>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</si>
  <si>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</si>
  <si>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</si>
  <si>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</si>
  <si>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</si>
  <si>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</si>
  <si>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</si>
  <si>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</si>
  <si>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</si>
  <si>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</si>
  <si>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</si>
  <si>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</si>
  <si>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</si>
  <si>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</si>
  <si>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</si>
  <si>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</si>
  <si>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</si>
  <si>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</si>
  <si>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</si>
  <si>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</si>
  <si>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</si>
  <si>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</si>
  <si>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</si>
  <si>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</si>
  <si>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</si>
  <si>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</si>
  <si>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</si>
  <si>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</si>
  <si>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</si>
  <si>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</si>
  <si>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</si>
  <si>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</si>
  <si>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</si>
  <si>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</si>
  <si>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</si>
  <si>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</si>
  <si>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</si>
  <si>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</si>
  <si>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</si>
  <si>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</si>
  <si>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</si>
  <si>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</si>
  <si>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</si>
  <si>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</si>
  <si>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</si>
  <si>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</si>
  <si>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</si>
  <si>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</si>
  <si>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</si>
  <si>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</si>
  <si>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</si>
  <si>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</si>
  <si>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</si>
  <si>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</si>
  <si>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</si>
  <si>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</si>
  <si>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</si>
  <si>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</si>
  <si>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</si>
  <si>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</si>
  <si>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</si>
  <si>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</si>
  <si>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</si>
  <si>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</si>
  <si>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</si>
  <si>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</si>
  <si>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</si>
  <si>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</si>
  <si>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</si>
  <si>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</si>
  <si>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</si>
  <si>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</si>
  <si>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</si>
  <si>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</si>
  <si>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</si>
  <si>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</si>
  <si>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</si>
  <si>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</si>
  <si>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</si>
  <si>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</si>
  <si>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</si>
  <si>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</si>
  <si>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</si>
  <si>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</si>
  <si>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</si>
  <si>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</si>
  <si>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</si>
  <si>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</si>
  <si>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</si>
  <si>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</si>
  <si>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</si>
  <si>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</si>
  <si>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</si>
  <si>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</si>
  <si>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</si>
  <si>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</si>
  <si>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</si>
  <si>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</si>
  <si>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</si>
  <si>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</si>
  <si>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</si>
  <si>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</si>
  <si>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</si>
  <si>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</si>
  <si>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</si>
  <si>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</si>
  <si>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</si>
  <si>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</si>
  <si>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</si>
  <si>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</si>
  <si>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</si>
  <si>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</si>
  <si>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</si>
  <si>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</si>
  <si>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</si>
  <si>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</si>
  <si>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</si>
  <si>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</si>
  <si>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</si>
  <si>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</si>
  <si>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</si>
  <si>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</si>
  <si>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</si>
  <si>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</si>
  <si>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</si>
  <si>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</si>
  <si>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</si>
  <si>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</si>
  <si>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</si>
  <si>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</si>
  <si>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</si>
  <si>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</si>
  <si>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</si>
  <si>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</si>
  <si>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</si>
  <si>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</si>
  <si>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</si>
  <si>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</si>
  <si>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</si>
  <si>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</si>
  <si>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</si>
  <si>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</si>
  <si>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</si>
  <si>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</si>
  <si>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</si>
  <si>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</si>
  <si>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</si>
  <si>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</si>
  <si>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</si>
  <si>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</si>
  <si>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</si>
  <si>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</si>
  <si>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</si>
  <si>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</si>
  <si>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</si>
  <si>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</si>
  <si>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</si>
  <si>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</si>
  <si>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</si>
  <si>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</si>
  <si>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</si>
  <si>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</si>
  <si>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</si>
  <si>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</si>
  <si>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</si>
  <si>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</si>
  <si>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</si>
  <si>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</si>
  <si>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</si>
  <si>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</si>
  <si>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</si>
  <si>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</si>
  <si>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</si>
  <si>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</si>
  <si>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</si>
  <si>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</si>
  <si>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</si>
  <si>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</si>
  <si>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</si>
  <si>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</si>
  <si>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</si>
  <si>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</si>
  <si>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</si>
  <si>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</si>
  <si>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</si>
  <si>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</si>
  <si>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</si>
  <si>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</si>
  <si>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</si>
  <si>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</si>
  <si>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</si>
  <si>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</si>
  <si>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</si>
  <si>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</si>
  <si>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</si>
  <si>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</si>
  <si>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</si>
  <si>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</si>
  <si>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</si>
  <si>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</si>
  <si>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</si>
  <si>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</si>
  <si>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</si>
  <si>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</si>
  <si>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</si>
  <si>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</si>
  <si>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</si>
  <si>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</si>
  <si>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</si>
  <si>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</si>
  <si>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</si>
  <si>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</si>
  <si>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</si>
  <si>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</si>
  <si>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</si>
  <si>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</si>
  <si>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</si>
  <si>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</si>
  <si>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</si>
  <si>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</si>
  <si>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</si>
  <si>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</si>
  <si>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</si>
  <si>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</si>
  <si>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</si>
  <si>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</si>
  <si>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</si>
  <si>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</si>
  <si>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</si>
  <si>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</si>
  <si>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</si>
  <si>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</si>
  <si>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</si>
  <si>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</si>
  <si>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</si>
  <si>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</si>
  <si>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</si>
  <si>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</si>
  <si>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</si>
  <si>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</si>
  <si>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</si>
  <si>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</si>
  <si>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</si>
  <si>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</si>
  <si>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</si>
  <si>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</si>
  <si>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</si>
  <si>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</si>
  <si>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</si>
  <si>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</si>
  <si>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</si>
  <si>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</si>
  <si>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</si>
  <si>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</si>
  <si>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</si>
  <si>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</si>
  <si>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</si>
  <si>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</si>
  <si>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</si>
  <si>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</si>
  <si>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</si>
  <si>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</si>
  <si>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</si>
  <si>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</si>
  <si>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</si>
  <si>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</si>
  <si>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</si>
  <si>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</si>
  <si>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</si>
  <si>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</si>
  <si>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</si>
  <si>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</si>
  <si>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</si>
  <si>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</si>
  <si>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</si>
  <si>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</si>
  <si>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</si>
  <si>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</si>
  <si>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</si>
  <si>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</si>
  <si>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</si>
  <si>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</si>
  <si>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</si>
  <si>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</si>
  <si>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</si>
  <si>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</si>
  <si>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</si>
  <si>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</si>
  <si>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</si>
  <si>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</si>
  <si>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</si>
  <si>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</si>
  <si>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</si>
  <si>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</si>
  <si>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</si>
  <si>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</si>
  <si>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</si>
  <si>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</si>
  <si>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</si>
  <si>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</si>
  <si>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</si>
  <si>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</si>
  <si>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</si>
  <si>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</si>
  <si>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</si>
  <si>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</si>
  <si>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</si>
  <si>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</si>
  <si>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</si>
  <si>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</si>
  <si>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</si>
  <si>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</si>
  <si>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</si>
  <si>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</si>
  <si>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</si>
  <si>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</si>
  <si>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</si>
  <si>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</si>
  <si>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</si>
  <si>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</si>
  <si>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</si>
  <si>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</si>
  <si>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</si>
  <si>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</si>
  <si>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</si>
  <si>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</si>
  <si>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</si>
  <si>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</si>
  <si>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</si>
  <si>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</si>
  <si>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</si>
  <si>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</si>
  <si>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</si>
  <si>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</si>
  <si>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</si>
  <si>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</si>
  <si>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</si>
  <si>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</si>
  <si>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</si>
  <si>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</si>
  <si>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</si>
  <si>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</si>
  <si>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</si>
  <si>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</si>
  <si>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</si>
  <si>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</si>
  <si>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</si>
  <si>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</si>
  <si>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</si>
  <si>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</si>
  <si>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</si>
  <si>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</si>
  <si>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</si>
  <si>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</si>
  <si>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</si>
  <si>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</si>
  <si>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</si>
  <si>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</si>
  <si>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</si>
  <si>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</si>
  <si>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</si>
  <si>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</si>
  <si>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</si>
  <si>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</si>
  <si>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</si>
  <si>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</si>
  <si>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</si>
  <si>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</si>
  <si>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</si>
  <si>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</si>
  <si>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</si>
  <si>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</si>
  <si>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</si>
  <si>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</si>
  <si>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</si>
  <si>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</si>
  <si>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</si>
  <si>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</si>
  <si>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</si>
  <si>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</si>
  <si>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</si>
  <si>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</si>
  <si>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</si>
  <si>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</si>
  <si>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</si>
  <si>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</si>
  <si>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</si>
  <si>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</si>
  <si>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</si>
  <si>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</si>
  <si>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</si>
  <si>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</si>
  <si>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</si>
  <si>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</si>
  <si>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</si>
  <si>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</si>
  <si>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</si>
  <si>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</si>
  <si>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</si>
  <si>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</si>
  <si>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</si>
  <si>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</si>
  <si>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</si>
  <si>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</si>
  <si>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</si>
  <si>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</si>
  <si>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</si>
  <si>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</si>
  <si>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</si>
  <si>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</si>
  <si>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</si>
  <si>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</si>
  <si>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</si>
  <si>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</si>
  <si>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</si>
  <si>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</si>
  <si>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</si>
  <si>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</si>
  <si>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</si>
  <si>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</si>
  <si>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</si>
  <si>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</si>
  <si>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</si>
  <si>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</si>
  <si>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</si>
  <si>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</si>
  <si>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</si>
  <si>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</si>
  <si>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</si>
  <si>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</si>
  <si>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</si>
  <si>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</si>
  <si>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</si>
  <si>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</si>
  <si>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</si>
  <si>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</si>
  <si>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</si>
  <si>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</si>
  <si>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</si>
  <si>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</si>
  <si>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</si>
  <si>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</si>
  <si>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</si>
  <si>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</si>
  <si>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</si>
  <si>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</si>
  <si>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</si>
  <si>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</si>
  <si>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</si>
  <si>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</si>
  <si>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</si>
  <si>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</si>
  <si>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</si>
  <si>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</si>
  <si>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</si>
  <si>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</si>
  <si>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</si>
  <si>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</si>
  <si>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</si>
  <si>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</si>
  <si>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</si>
  <si>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</si>
  <si>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</si>
  <si>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</si>
  <si>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</si>
  <si>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</si>
  <si>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</si>
  <si>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</si>
  <si>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</si>
  <si>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</si>
  <si>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</si>
  <si>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</si>
  <si>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</si>
  <si>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</si>
  <si>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</si>
  <si>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</si>
  <si>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</si>
  <si>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</si>
  <si>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</si>
  <si>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</si>
  <si>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</si>
  <si>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</si>
  <si>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</si>
  <si>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</si>
  <si>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</si>
  <si>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</si>
  <si>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</si>
  <si>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</si>
  <si>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</si>
  <si>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</si>
  <si>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</si>
  <si>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</si>
  <si>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</si>
  <si>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</si>
  <si>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</si>
  <si>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</si>
  <si>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</si>
  <si>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</si>
  <si>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</si>
  <si>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</si>
  <si>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</si>
  <si>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</si>
  <si>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</si>
  <si>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</si>
  <si>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</si>
  <si>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</si>
  <si>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</si>
  <si>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</si>
  <si>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</si>
  <si>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</si>
  <si>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</si>
  <si>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</si>
  <si>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</si>
  <si>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</si>
  <si>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</si>
  <si>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</si>
  <si>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</si>
  <si>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</si>
  <si>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</si>
  <si>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</si>
  <si>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</si>
  <si>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</si>
  <si>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</si>
  <si>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</si>
  <si>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</si>
  <si>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</si>
  <si>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</si>
  <si>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</si>
  <si>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</si>
  <si>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</si>
  <si>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</si>
  <si>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</si>
  <si>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</si>
  <si>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</si>
  <si>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</si>
  <si>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</si>
  <si>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</si>
  <si>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</si>
  <si>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</si>
  <si>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</si>
  <si>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</si>
  <si>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</si>
  <si>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</si>
  <si>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</si>
  <si>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</si>
  <si>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</si>
  <si>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</si>
  <si>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</si>
  <si>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</si>
  <si>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</si>
  <si>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</si>
  <si>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</si>
  <si>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</si>
  <si>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</si>
  <si>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</si>
  <si>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</si>
  <si>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</si>
  <si>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</si>
  <si>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</si>
  <si>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</si>
  <si>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</si>
  <si>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</si>
  <si>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</si>
  <si>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</si>
  <si>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</si>
  <si>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</si>
  <si>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</si>
  <si>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</si>
  <si>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</si>
  <si>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</si>
  <si>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</si>
  <si>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</si>
  <si>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</si>
  <si>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</si>
  <si>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</si>
  <si>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</si>
  <si>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</si>
  <si>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</si>
  <si>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</si>
  <si>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</si>
  <si>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</si>
  <si>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</si>
  <si>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</si>
  <si>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</si>
  <si>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</si>
  <si>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</si>
  <si>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</si>
  <si>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</si>
  <si>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</si>
  <si>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</si>
  <si>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</si>
  <si>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</si>
  <si>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</si>
  <si>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</si>
  <si>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</si>
  <si>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</si>
  <si>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</si>
  <si>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</si>
  <si>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</si>
  <si>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</si>
  <si>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</si>
  <si>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</si>
  <si>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</si>
  <si>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</si>
  <si>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</si>
  <si>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</si>
  <si>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</si>
  <si>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</si>
  <si>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</si>
  <si>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</si>
  <si>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</si>
  <si>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</si>
  <si>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</si>
  <si>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</si>
  <si>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</si>
  <si>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</si>
  <si>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</si>
  <si>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</si>
  <si>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</si>
  <si>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</si>
  <si>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</si>
  <si>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</si>
  <si>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</si>
  <si>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</si>
  <si>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</si>
  <si>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</si>
  <si>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</si>
  <si>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</si>
  <si>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</si>
  <si>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</si>
  <si>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</si>
  <si>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</si>
  <si>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</si>
  <si>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</si>
  <si>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</si>
  <si>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</si>
  <si>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</si>
  <si>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</si>
  <si>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</si>
  <si>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</si>
  <si>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</si>
  <si>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</si>
  <si>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</si>
  <si>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</si>
  <si>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</si>
  <si>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</si>
  <si>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</si>
  <si>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</si>
  <si>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</si>
  <si>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</si>
  <si>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</si>
  <si>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</si>
  <si>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</si>
  <si>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</si>
  <si>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</si>
  <si>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</si>
  <si>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</si>
  <si>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</si>
  <si>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</si>
  <si>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</si>
  <si>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</si>
  <si>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</si>
  <si>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</si>
  <si>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</si>
  <si>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</si>
  <si>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</si>
  <si>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</si>
  <si>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</si>
  <si>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</si>
  <si>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</si>
  <si>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</si>
  <si>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</si>
  <si>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</si>
  <si>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</si>
  <si>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</si>
  <si>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</si>
  <si>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</si>
  <si>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</si>
  <si>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</si>
  <si>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</si>
  <si>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</si>
  <si>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</si>
  <si>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</si>
  <si>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</si>
  <si>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</si>
  <si>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</si>
  <si>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</si>
  <si>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</si>
  <si>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</si>
  <si>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</si>
  <si>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</si>
  <si>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</si>
  <si>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</si>
  <si>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</si>
  <si>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</si>
  <si>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</si>
  <si>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</si>
  <si>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</si>
  <si>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</si>
  <si>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</si>
  <si>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</si>
  <si>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</si>
  <si>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</si>
  <si>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</si>
  <si>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</si>
  <si>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</si>
  <si>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</si>
  <si>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</si>
  <si>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</si>
  <si>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</si>
  <si>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</si>
  <si>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</si>
  <si>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</si>
  <si>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</si>
  <si>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</si>
  <si>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</si>
  <si>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</si>
  <si>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</si>
  <si>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</si>
  <si>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</si>
  <si>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</si>
  <si>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</si>
  <si>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</si>
  <si>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</si>
  <si>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</si>
  <si>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</si>
  <si>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</si>
  <si>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</si>
  <si>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</si>
  <si>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</si>
  <si>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</si>
  <si>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</si>
  <si>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</si>
  <si>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</si>
  <si>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</si>
  <si>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</si>
  <si>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</si>
  <si>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</si>
  <si>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</si>
  <si>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</si>
  <si>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</si>
  <si>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</si>
  <si>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</si>
  <si>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</si>
  <si>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</si>
  <si>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</si>
  <si>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</si>
  <si>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</si>
  <si>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</si>
  <si>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</si>
  <si>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</si>
  <si>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</si>
  <si>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</si>
  <si>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</si>
  <si>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</si>
  <si>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</si>
  <si>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</si>
  <si>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</si>
  <si>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</si>
  <si>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</si>
  <si>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</si>
  <si>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</si>
  <si>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</si>
  <si>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</si>
  <si>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</si>
  <si>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</si>
  <si>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</si>
  <si>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</si>
  <si>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</si>
  <si>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</si>
  <si>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</si>
  <si>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</si>
  <si>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</si>
  <si>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</si>
  <si>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</si>
  <si>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</si>
  <si>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</si>
  <si>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</si>
  <si>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</si>
  <si>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</si>
  <si>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</si>
  <si>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</si>
  <si>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</si>
  <si>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</si>
  <si>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</si>
  <si>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</si>
  <si>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</si>
  <si>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</si>
  <si>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</si>
  <si>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</si>
  <si>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</si>
  <si>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</si>
  <si>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</si>
  <si>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</si>
  <si>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</si>
  <si>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</si>
  <si>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</si>
  <si>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</si>
  <si>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</si>
  <si>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</si>
  <si>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</si>
  <si>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</si>
  <si>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</si>
  <si>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</si>
  <si>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</si>
  <si>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</si>
  <si>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</si>
  <si>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</si>
  <si>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</si>
  <si>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</si>
  <si>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</si>
  <si>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</si>
  <si>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</si>
  <si>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</si>
  <si>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</si>
  <si>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</si>
  <si>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</si>
  <si>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</si>
  <si>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</si>
  <si>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</si>
  <si>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</si>
  <si>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</si>
  <si>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</si>
  <si>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</si>
  <si>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</si>
  <si>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</si>
  <si>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</si>
  <si>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</si>
  <si>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</si>
  <si>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</si>
  <si>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</si>
  <si>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</si>
  <si>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</si>
  <si>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</si>
  <si>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</si>
  <si>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</si>
  <si>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</si>
  <si>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</si>
  <si>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</si>
  <si>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</si>
  <si>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</si>
  <si>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</si>
  <si>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</si>
  <si>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</si>
  <si>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</si>
  <si>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</si>
  <si>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</si>
  <si>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</si>
  <si>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</si>
  <si>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</si>
  <si>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</si>
  <si>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</si>
  <si>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</si>
  <si>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</si>
  <si>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</si>
  <si>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</si>
  <si>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</si>
  <si>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</si>
  <si>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</si>
  <si>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</si>
  <si>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</si>
  <si>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</si>
  <si>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</si>
  <si>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</si>
  <si>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</si>
  <si>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</si>
  <si>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</si>
  <si>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</si>
  <si>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</si>
  <si>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</si>
  <si>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</si>
  <si>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</si>
  <si>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</si>
  <si>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</si>
  <si>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</si>
  <si>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</si>
  <si>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</si>
  <si>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</si>
  <si>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</si>
  <si>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</si>
  <si>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</si>
  <si>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</si>
  <si>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</si>
  <si>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</si>
  <si>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</si>
  <si>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</si>
  <si>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</si>
  <si>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</si>
  <si>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</si>
  <si>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</si>
  <si>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</si>
  <si>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</si>
  <si>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</si>
  <si>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</si>
  <si>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</si>
  <si>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</si>
  <si>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</si>
  <si>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</si>
  <si>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</si>
  <si>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</si>
  <si>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</si>
  <si>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</si>
  <si>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</si>
  <si>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</si>
  <si>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</si>
  <si>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</si>
  <si>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</si>
  <si>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</si>
  <si>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</si>
  <si>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</si>
  <si>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</si>
  <si>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</si>
  <si>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</si>
  <si>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</si>
  <si>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</si>
  <si>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</si>
  <si>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</si>
  <si>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</si>
  <si>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</si>
  <si>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</si>
  <si>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</si>
  <si>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</si>
  <si>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</si>
  <si>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</si>
  <si>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</si>
  <si>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</si>
  <si>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</si>
  <si>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</si>
  <si>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</si>
  <si>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</si>
  <si>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</si>
  <si>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</si>
  <si>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</si>
  <si>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</si>
  <si>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</si>
  <si>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</si>
  <si>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</si>
  <si>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</si>
  <si>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</si>
  <si>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</si>
  <si>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</si>
  <si>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</si>
  <si>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</si>
  <si>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</si>
  <si>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</si>
  <si>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</si>
  <si>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</si>
  <si>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</si>
  <si>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</si>
  <si>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</si>
  <si>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</si>
  <si>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</si>
  <si>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</si>
  <si>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</si>
  <si>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</si>
  <si>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</si>
  <si>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</si>
  <si>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</si>
  <si>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</si>
  <si>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</si>
  <si>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</si>
  <si>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</si>
  <si>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</si>
  <si>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</si>
  <si>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</si>
  <si>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</si>
  <si>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</si>
  <si>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</si>
  <si>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</si>
  <si>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</si>
  <si>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</si>
  <si>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</si>
  <si>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</si>
  <si>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</si>
  <si>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</si>
  <si>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</si>
  <si>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</si>
  <si>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</si>
  <si>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</si>
  <si>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</si>
  <si>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</si>
  <si>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</si>
  <si>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</si>
  <si>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</si>
  <si>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</si>
  <si>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</si>
  <si>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</si>
  <si>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</si>
  <si>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</si>
  <si>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</si>
  <si>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</si>
  <si>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</si>
  <si>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</si>
  <si>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</si>
  <si>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</si>
  <si>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</si>
  <si>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</si>
  <si>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</si>
  <si>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</si>
  <si>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</si>
  <si>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</si>
  <si>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</si>
  <si>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</si>
  <si>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</si>
  <si>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</si>
  <si>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</si>
  <si>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</si>
  <si>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</si>
  <si>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</si>
  <si>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</si>
  <si>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</si>
  <si>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</si>
  <si>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</si>
  <si>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</si>
  <si>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</si>
  <si>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</si>
  <si>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</si>
  <si>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</si>
  <si>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</si>
  <si>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</si>
  <si>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</si>
  <si>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</si>
  <si>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</si>
  <si>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</si>
  <si>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</si>
  <si>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</si>
  <si>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</si>
  <si>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</si>
  <si>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</si>
  <si>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</si>
  <si>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</si>
  <si>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</si>
  <si>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</si>
  <si>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</si>
  <si>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</si>
  <si>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</si>
  <si>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</si>
  <si>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</si>
  <si>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</si>
  <si>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</si>
  <si>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</si>
  <si>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</si>
  <si>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</si>
  <si>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</si>
  <si>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</si>
  <si>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</si>
  <si>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</si>
  <si>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</si>
  <si>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</si>
  <si>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</si>
  <si>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</si>
  <si>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</si>
  <si>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</si>
  <si>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</si>
  <si>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</si>
  <si>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</si>
  <si>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</si>
  <si>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</si>
  <si>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</si>
  <si>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</si>
  <si>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</si>
  <si>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</si>
  <si>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</si>
  <si>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</si>
  <si>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</si>
  <si>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</si>
  <si>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</si>
  <si>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</si>
  <si>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</si>
  <si>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</si>
  <si>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</si>
  <si>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</si>
  <si>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</si>
  <si>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</si>
  <si>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</si>
  <si>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</si>
  <si>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</si>
  <si>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</si>
  <si>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</si>
  <si>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</si>
  <si>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</si>
  <si>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</si>
  <si>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</si>
  <si>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</si>
  <si>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</si>
  <si>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</si>
  <si>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</si>
  <si>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</si>
  <si>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</si>
  <si>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</si>
  <si>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</si>
  <si>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</si>
  <si>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</si>
  <si>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</si>
  <si>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</si>
  <si>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</si>
  <si>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</si>
  <si>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</si>
  <si>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</si>
  <si>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</si>
  <si>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</si>
  <si>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</si>
  <si>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</si>
  <si>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</si>
  <si>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</si>
  <si>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</si>
  <si>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</si>
  <si>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</si>
  <si>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</si>
  <si>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</si>
  <si>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</si>
  <si>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</si>
  <si>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</si>
  <si>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</si>
  <si>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</si>
  <si>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</si>
  <si>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</si>
  <si>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</si>
  <si>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</si>
  <si>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</si>
  <si>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</si>
  <si>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</si>
  <si>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</si>
  <si>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</si>
  <si>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</si>
  <si>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</si>
  <si>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</si>
  <si>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</si>
  <si>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</si>
  <si>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</si>
  <si>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</si>
  <si>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</si>
  <si>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</si>
  <si>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</si>
  <si>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</si>
  <si>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</si>
  <si>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</si>
  <si>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</si>
  <si>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</si>
  <si>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</si>
  <si>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</si>
  <si>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</si>
  <si>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</si>
  <si>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</si>
  <si>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</si>
  <si>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</si>
  <si>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</si>
  <si>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</si>
  <si>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</si>
  <si>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</si>
  <si>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</si>
  <si>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</si>
  <si>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</si>
  <si>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</si>
  <si>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</si>
  <si>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</si>
  <si>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</si>
  <si>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</si>
  <si>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</si>
  <si>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</si>
  <si>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</si>
  <si>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</si>
  <si>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</si>
  <si>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</si>
  <si>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</si>
  <si>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</si>
  <si>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</si>
  <si>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</si>
  <si>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</si>
  <si>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</si>
  <si>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</si>
  <si>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</si>
  <si>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</si>
  <si>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</si>
  <si>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</si>
  <si>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</si>
  <si>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</si>
  <si>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</si>
  <si>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</si>
  <si>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</si>
  <si>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</si>
  <si>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</si>
  <si>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</si>
  <si>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</si>
  <si>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</si>
  <si>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</si>
  <si>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</si>
  <si>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</si>
  <si>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</si>
  <si>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</si>
  <si>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</si>
  <si>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</si>
  <si>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</si>
  <si>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</si>
  <si>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</si>
  <si>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</si>
  <si>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</si>
  <si>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</si>
  <si>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</si>
  <si>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</si>
  <si>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</si>
  <si>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</si>
  <si>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</si>
  <si>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</si>
  <si>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</si>
  <si>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</si>
  <si>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</si>
  <si>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</si>
  <si>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</si>
  <si>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</si>
  <si>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</si>
  <si>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</si>
  <si>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</si>
  <si>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</si>
  <si>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</si>
  <si>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</si>
  <si>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</si>
  <si>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</si>
  <si>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</si>
  <si>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</si>
  <si>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</si>
  <si>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</si>
  <si>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</si>
  <si>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</si>
  <si>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</si>
  <si>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</si>
  <si>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</si>
  <si>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</si>
  <si>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</si>
  <si>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</si>
  <si>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</si>
  <si>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</si>
  <si>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</si>
  <si>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</si>
  <si>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</si>
  <si>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</si>
  <si>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</si>
  <si>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</si>
  <si>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</si>
  <si>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</si>
  <si>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</si>
  <si>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</si>
  <si>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</si>
  <si>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</si>
  <si>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</si>
  <si>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</si>
  <si>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</si>
  <si>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</si>
  <si>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</si>
  <si>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</si>
  <si>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</si>
  <si>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</si>
  <si>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</si>
  <si>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</si>
  <si>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</si>
  <si>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</si>
  <si>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</si>
  <si>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</si>
  <si>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</si>
  <si>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</si>
  <si>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</si>
  <si>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</si>
  <si>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</si>
  <si>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</si>
  <si>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</si>
  <si>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</si>
  <si>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</si>
  <si>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</si>
  <si>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</si>
  <si>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</si>
  <si>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</si>
  <si>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</si>
  <si>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</si>
  <si>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</si>
  <si>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</si>
  <si>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</si>
  <si>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</si>
  <si>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</si>
  <si>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</si>
  <si>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</si>
  <si>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</si>
  <si>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</si>
  <si>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</si>
  <si>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</si>
  <si>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</si>
  <si>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</si>
  <si>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</si>
  <si>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</si>
  <si>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</si>
  <si>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</si>
  <si>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</si>
  <si>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</si>
  <si>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</si>
  <si>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</si>
  <si>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</si>
  <si>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</si>
  <si>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</si>
  <si>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</si>
  <si>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</si>
  <si>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</si>
  <si>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</si>
  <si>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</si>
  <si>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</si>
  <si>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</si>
  <si>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</si>
  <si>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</si>
  <si>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</si>
  <si>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</si>
  <si>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</si>
  <si>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</si>
  <si>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</si>
  <si>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</si>
  <si>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</si>
  <si>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</si>
  <si>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</si>
  <si>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</si>
  <si>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</si>
  <si>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</si>
  <si>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</si>
  <si>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</si>
  <si>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</si>
  <si>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</si>
  <si>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</si>
  <si>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</si>
  <si>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</si>
  <si>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</si>
  <si>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</si>
  <si>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</si>
  <si>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</si>
  <si>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</si>
  <si>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</si>
  <si>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</si>
  <si>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</si>
  <si>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</si>
  <si>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</si>
  <si>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</si>
  <si>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</si>
  <si>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</si>
  <si>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</si>
  <si>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</si>
  <si>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</si>
  <si>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</si>
  <si>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</si>
  <si>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</si>
  <si>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</si>
  <si>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</si>
  <si>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</si>
  <si>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</si>
  <si>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</si>
  <si>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</si>
  <si>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</si>
  <si>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</si>
  <si>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</si>
  <si>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</si>
  <si>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</si>
  <si>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</si>
  <si>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</si>
  <si>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</si>
  <si>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</si>
  <si>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</si>
  <si>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</si>
  <si>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</si>
  <si>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</si>
  <si>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</si>
  <si>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</si>
  <si>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</si>
  <si>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</si>
  <si>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</si>
  <si>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</si>
  <si>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</si>
  <si>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</si>
  <si>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</si>
  <si>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</si>
  <si>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</si>
  <si>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</si>
  <si>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</si>
  <si>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</si>
  <si>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</si>
  <si>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</si>
  <si>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</si>
  <si>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</si>
  <si>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</si>
  <si>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</si>
  <si>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</si>
  <si>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</si>
  <si>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</si>
  <si>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</si>
  <si>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</si>
  <si>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</si>
  <si>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</si>
  <si>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</si>
  <si>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</si>
  <si>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</si>
  <si>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</si>
  <si>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</si>
  <si>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</si>
  <si>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</si>
  <si>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</si>
  <si>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</si>
  <si>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</si>
  <si>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</si>
  <si>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</si>
  <si>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</si>
  <si>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</si>
  <si>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</si>
  <si>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</si>
  <si>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</si>
  <si>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</si>
  <si>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</si>
  <si>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</si>
  <si>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</si>
  <si>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</si>
  <si>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</si>
  <si>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</si>
  <si>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</si>
  <si>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</si>
  <si>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</si>
  <si>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</si>
  <si>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</si>
  <si>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</si>
  <si>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</si>
  <si>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</si>
  <si>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</si>
  <si>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</si>
  <si>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</si>
  <si>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</si>
  <si>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</si>
  <si>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</si>
  <si>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</si>
  <si>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</si>
  <si>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</si>
  <si>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</si>
  <si>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</si>
  <si>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</si>
  <si>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</si>
  <si>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</si>
  <si>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</si>
  <si>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</si>
  <si>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</si>
  <si>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</si>
  <si>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</si>
  <si>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</si>
  <si>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</si>
  <si>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</si>
  <si>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</si>
  <si>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</si>
  <si>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</si>
  <si>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</si>
  <si>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</si>
  <si>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</si>
  <si>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</si>
  <si>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</si>
  <si>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</si>
  <si>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</si>
  <si>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</si>
  <si>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</si>
  <si>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</si>
  <si>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</si>
  <si>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</si>
  <si>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</si>
  <si>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</si>
  <si>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</si>
  <si>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</si>
  <si>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</si>
  <si>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</si>
  <si>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</si>
  <si>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</si>
  <si>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</si>
  <si>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</si>
  <si>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</si>
  <si>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</si>
  <si>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</si>
  <si>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</si>
  <si>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</si>
  <si>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</si>
  <si>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</si>
  <si>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</si>
  <si>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</si>
  <si>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</si>
  <si>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</si>
  <si>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</si>
  <si>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</si>
  <si>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</si>
  <si>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</si>
  <si>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</si>
  <si>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</si>
  <si>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</si>
  <si>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</si>
  <si>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</si>
  <si>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</si>
  <si>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</si>
  <si>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</si>
  <si>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</si>
  <si>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</si>
  <si>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</si>
  <si>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</si>
  <si>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</si>
  <si>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</si>
  <si>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</si>
  <si>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</si>
  <si>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</si>
  <si>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</si>
  <si>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</si>
  <si>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</si>
  <si>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</si>
  <si>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</si>
  <si>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</si>
  <si>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</si>
  <si>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</si>
  <si>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</si>
  <si>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</si>
  <si>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</si>
  <si>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</si>
  <si>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</si>
  <si>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</si>
  <si>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</si>
  <si>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</si>
  <si>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</si>
  <si>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</si>
  <si>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</si>
  <si>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</si>
  <si>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</si>
  <si>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</si>
  <si>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</si>
  <si>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</si>
  <si>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</si>
  <si>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</si>
  <si>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</si>
  <si>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</si>
  <si>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</si>
  <si>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</si>
  <si>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</si>
  <si>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</si>
  <si>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</si>
  <si>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</si>
  <si>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</si>
  <si>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</si>
  <si>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</si>
  <si>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</si>
  <si>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</si>
  <si>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</si>
  <si>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</si>
  <si>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</si>
  <si>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</si>
  <si>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</si>
  <si>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</si>
  <si>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</si>
  <si>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</si>
  <si>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</si>
  <si>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</si>
  <si>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</si>
  <si>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</si>
  <si>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</si>
  <si>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</si>
  <si>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</si>
  <si>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</si>
  <si>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</si>
  <si>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</si>
  <si>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</si>
  <si>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</si>
  <si>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</si>
  <si>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</si>
  <si>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</si>
  <si>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</si>
  <si>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</si>
  <si>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</si>
  <si>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</si>
  <si>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</si>
  <si>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</si>
  <si>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</si>
  <si>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</si>
  <si>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</si>
  <si>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</si>
  <si>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</si>
  <si>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</si>
  <si>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</si>
  <si>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</si>
  <si>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</si>
  <si>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</si>
  <si>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</si>
  <si>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</si>
  <si>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</si>
  <si>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</si>
  <si>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</si>
  <si>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</si>
  <si>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</si>
  <si>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</si>
  <si>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</si>
  <si>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</si>
  <si>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</si>
  <si>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</si>
  <si>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</si>
  <si>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</si>
  <si>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</si>
  <si>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</si>
  <si>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</si>
  <si>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</si>
  <si>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</si>
  <si>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</si>
  <si>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</si>
  <si>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</si>
  <si>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</si>
  <si>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</si>
  <si>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</si>
  <si>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</si>
  <si>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</si>
  <si>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</si>
  <si>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</si>
  <si>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</si>
  <si>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</si>
  <si>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</si>
  <si>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</si>
  <si>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</si>
  <si>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</si>
  <si>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</si>
  <si>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</si>
  <si>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</si>
  <si>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</si>
  <si>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</si>
  <si>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</si>
  <si>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</si>
  <si>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</si>
  <si>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</si>
  <si>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</si>
  <si>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</si>
  <si>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</si>
  <si>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</si>
  <si>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</si>
  <si>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</si>
  <si>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</si>
  <si>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</si>
  <si>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</si>
  <si>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</si>
  <si>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</si>
  <si>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</si>
  <si>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</si>
  <si>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</si>
  <si>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</si>
  <si>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</si>
  <si>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</si>
  <si>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</si>
  <si>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</si>
  <si>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</si>
  <si>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</si>
  <si>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</si>
  <si>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</si>
  <si>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</si>
  <si>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</si>
  <si>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</si>
  <si>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</si>
  <si>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</si>
  <si>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</si>
  <si>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</si>
  <si>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</si>
  <si>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</si>
  <si>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</si>
  <si>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</si>
  <si>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</si>
  <si>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</si>
  <si>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</si>
  <si>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</si>
  <si>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</si>
  <si>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</si>
  <si>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</si>
  <si>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</si>
  <si>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</si>
  <si>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</si>
  <si>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</si>
  <si>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</si>
  <si>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</si>
  <si>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</si>
  <si>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</si>
  <si>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</si>
  <si>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</si>
  <si>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</si>
  <si>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</si>
  <si>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</si>
  <si>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</si>
  <si>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</si>
  <si>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</si>
  <si>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</si>
  <si>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</si>
  <si>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</si>
  <si>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</si>
  <si>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</si>
  <si>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</si>
  <si>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</si>
  <si>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</si>
  <si>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</si>
  <si>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</si>
  <si>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</si>
  <si>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</si>
  <si>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</si>
  <si>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</si>
  <si>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</si>
  <si>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</si>
  <si>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</si>
  <si>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</si>
  <si>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</si>
  <si>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</si>
  <si>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</si>
  <si>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</si>
  <si>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</si>
  <si>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</si>
  <si>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</si>
  <si>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</si>
  <si>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</si>
  <si>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</si>
  <si>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</si>
  <si>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</si>
  <si>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</si>
  <si>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</si>
  <si>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</si>
  <si>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</si>
  <si>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</si>
  <si>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</si>
  <si>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</si>
  <si>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</si>
  <si>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</si>
  <si>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</si>
  <si>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</si>
  <si>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</si>
  <si>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</si>
  <si>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</si>
  <si>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</si>
  <si>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</si>
  <si>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</si>
  <si>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</si>
  <si>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</si>
  <si>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</si>
  <si>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</si>
  <si>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</si>
  <si>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</si>
  <si>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</si>
  <si>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</si>
  <si>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</si>
  <si>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</si>
  <si>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</si>
  <si>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</si>
  <si>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</si>
  <si>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</si>
  <si>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</si>
  <si>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</si>
  <si>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</si>
  <si>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</si>
  <si>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</si>
  <si>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</si>
  <si>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</si>
  <si>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</si>
  <si>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</si>
  <si>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</si>
  <si>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</si>
  <si>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</si>
  <si>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</si>
  <si>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</si>
  <si>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</si>
  <si>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</si>
  <si>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</si>
  <si>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</si>
  <si>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</si>
  <si>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</si>
  <si>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</si>
  <si>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</si>
  <si>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</si>
  <si>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</si>
  <si>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</si>
  <si>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</si>
  <si>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</si>
  <si>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</si>
  <si>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</si>
  <si>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</si>
  <si>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</si>
  <si>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</si>
  <si>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</si>
  <si>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</si>
  <si>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</si>
  <si>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</si>
  <si>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</si>
  <si>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</si>
  <si>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</si>
  <si>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</si>
  <si>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</si>
  <si>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</si>
  <si>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</si>
  <si>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</si>
  <si>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</si>
  <si>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</si>
  <si>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</si>
  <si>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</si>
  <si>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</si>
  <si>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</si>
  <si>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</si>
  <si>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</si>
  <si>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</si>
  <si>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</si>
  <si>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</si>
  <si>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</si>
  <si>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</si>
  <si>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</si>
  <si>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</si>
  <si>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</si>
  <si>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</si>
  <si>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</si>
  <si>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</si>
  <si>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</si>
  <si>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</si>
  <si>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</si>
  <si>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</si>
  <si>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</si>
  <si>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</si>
  <si>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</si>
  <si>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</si>
  <si>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</si>
  <si>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</si>
  <si>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</si>
  <si>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</si>
  <si>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</si>
  <si>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</si>
  <si>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</si>
  <si>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</si>
  <si>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</si>
  <si>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</si>
  <si>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</si>
  <si>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</si>
  <si>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</si>
  <si>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</si>
  <si>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</si>
  <si>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</si>
  <si>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</si>
  <si>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</si>
  <si>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</si>
  <si>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</si>
  <si>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</si>
  <si>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</si>
  <si>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</si>
  <si>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</si>
  <si>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</si>
  <si>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</si>
  <si>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</si>
  <si>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</si>
  <si>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</si>
  <si>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</si>
  <si>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</si>
  <si>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</si>
  <si>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</si>
  <si>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</si>
  <si>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</si>
  <si>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</si>
  <si>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</si>
  <si>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</si>
  <si>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</si>
  <si>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</si>
  <si>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</si>
  <si>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</si>
  <si>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</si>
  <si>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</si>
  <si>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</si>
  <si>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</si>
  <si>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</si>
  <si>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</si>
  <si>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</si>
  <si>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</si>
  <si>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</si>
  <si>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</si>
  <si>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</si>
  <si>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</si>
  <si>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</si>
  <si>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</si>
  <si>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</si>
  <si>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</si>
  <si>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</si>
  <si>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</si>
  <si>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</si>
  <si>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</si>
  <si>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</si>
  <si>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</si>
  <si>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</si>
  <si>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</si>
  <si>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</si>
  <si>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</si>
  <si>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</si>
  <si>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</si>
  <si>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</si>
  <si>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</si>
  <si>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</si>
  <si>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</si>
  <si>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</si>
  <si>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</si>
  <si>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</si>
  <si>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</si>
  <si>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</si>
  <si>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</si>
  <si>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</si>
  <si>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</si>
  <si>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</si>
  <si>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</si>
  <si>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</si>
  <si>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</si>
  <si>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</si>
  <si>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</si>
  <si>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</si>
  <si>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</si>
  <si>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</si>
  <si>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</si>
  <si>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</si>
  <si>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</si>
  <si>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</si>
  <si>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</si>
  <si>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</si>
  <si>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</si>
  <si>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</si>
  <si>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</si>
  <si>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</si>
  <si>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</si>
  <si>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</si>
  <si>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</si>
  <si>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</si>
  <si>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</si>
  <si>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</si>
  <si>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</si>
  <si>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</si>
  <si>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</si>
  <si>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</si>
  <si>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</si>
  <si>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</si>
  <si>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</si>
  <si>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</si>
  <si>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</si>
  <si>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</si>
  <si>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</si>
  <si>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</si>
  <si>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</si>
  <si>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</si>
  <si>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</si>
  <si>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</si>
  <si>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</si>
  <si>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</si>
  <si>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</si>
  <si>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</si>
  <si>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</si>
  <si>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</si>
  <si>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</si>
  <si>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</si>
  <si>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</si>
  <si>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</si>
  <si>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</si>
  <si>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</si>
  <si>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</si>
  <si>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</si>
  <si>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</si>
  <si>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</si>
  <si>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</si>
  <si>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</si>
  <si>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</si>
  <si>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</si>
  <si>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</si>
  <si>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</si>
  <si>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</si>
  <si>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</si>
  <si>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</si>
  <si>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</si>
  <si>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</si>
  <si>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</si>
  <si>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</si>
  <si>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</si>
  <si>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</si>
  <si>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</si>
  <si>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</si>
  <si>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</si>
  <si>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</si>
  <si>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</si>
  <si>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</si>
  <si>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</si>
  <si>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</si>
  <si>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</si>
  <si>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</si>
  <si>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</si>
  <si>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</si>
  <si>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</si>
  <si>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</si>
  <si>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</si>
  <si>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</si>
  <si>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</si>
  <si>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</si>
  <si>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</si>
  <si>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</si>
  <si>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</si>
  <si>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</si>
  <si>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</si>
  <si>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</si>
  <si>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</si>
  <si>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</si>
  <si>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</si>
  <si>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</si>
  <si>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</si>
  <si>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</si>
  <si>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</si>
  <si>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</si>
  <si>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</si>
  <si>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</si>
  <si>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</si>
  <si>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</si>
  <si>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</si>
  <si>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</si>
  <si>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</si>
  <si>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</si>
  <si>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</si>
  <si>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</si>
  <si>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</si>
  <si>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</si>
  <si>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</si>
  <si>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</si>
  <si>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</si>
  <si>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</si>
  <si>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</si>
  <si>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</si>
  <si>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</si>
  <si>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</si>
  <si>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</si>
  <si>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</si>
  <si>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</si>
  <si>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</si>
  <si>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</si>
  <si>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</si>
  <si>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</si>
  <si>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</si>
  <si>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</si>
  <si>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</si>
  <si>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</si>
  <si>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</si>
  <si>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</si>
  <si>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</si>
  <si>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</si>
  <si>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</si>
  <si>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</si>
  <si>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</si>
  <si>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</si>
  <si>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</si>
  <si>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</si>
  <si>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</si>
  <si>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</si>
  <si>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</si>
  <si>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</si>
  <si>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</si>
  <si>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</si>
  <si>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</si>
  <si>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</si>
  <si>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</si>
  <si>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</si>
  <si>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</si>
  <si>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</si>
  <si>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</si>
  <si>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</si>
  <si>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</si>
  <si>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</si>
  <si>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</si>
  <si>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</si>
  <si>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</si>
  <si>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</si>
  <si>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</si>
  <si>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</si>
  <si>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</si>
  <si>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</si>
  <si>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</si>
  <si>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</si>
  <si>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</si>
  <si>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</si>
  <si>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</si>
  <si>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</si>
  <si>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</si>
  <si>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</si>
  <si>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</si>
  <si>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</si>
  <si>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</si>
  <si>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</si>
  <si>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</si>
  <si>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</si>
  <si>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</si>
  <si>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</si>
  <si>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</si>
  <si>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</si>
  <si>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</si>
  <si>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</si>
  <si>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</si>
  <si>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</si>
  <si>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</si>
  <si>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</si>
  <si>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</si>
  <si>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</si>
  <si>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</si>
  <si>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</si>
  <si>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</si>
  <si>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</si>
  <si>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</si>
  <si>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</si>
  <si>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</si>
  <si>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</si>
  <si>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</si>
  <si>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</si>
  <si>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</si>
  <si>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</si>
  <si>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</si>
  <si>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</si>
  <si>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</si>
  <si>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</si>
  <si>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</si>
  <si>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</si>
  <si>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</si>
  <si>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</si>
  <si>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</si>
  <si>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</si>
  <si>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</si>
  <si>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</si>
  <si>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</si>
  <si>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</si>
  <si>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</si>
  <si>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</si>
  <si>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</si>
  <si>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</si>
  <si>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</si>
  <si>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</si>
  <si>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</si>
  <si>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</si>
  <si>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</si>
  <si>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</si>
  <si>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</si>
  <si>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</si>
  <si>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</si>
  <si>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</si>
  <si>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</si>
  <si>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</si>
  <si>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</si>
  <si>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</si>
  <si>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</si>
  <si>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</si>
  <si>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</si>
  <si>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</si>
  <si>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</si>
  <si>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</si>
  <si>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</si>
  <si>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</si>
  <si>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</si>
  <si>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</si>
  <si>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</si>
  <si>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</si>
  <si>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</si>
  <si>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</si>
  <si>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</si>
  <si>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</si>
  <si>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</si>
  <si>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</si>
  <si>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</si>
  <si>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</si>
  <si>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</si>
  <si>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</si>
  <si>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</si>
  <si>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</si>
  <si>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</si>
  <si>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</si>
  <si>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</si>
  <si>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</si>
  <si>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</si>
  <si>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</si>
  <si>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</si>
  <si>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</si>
  <si>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</si>
  <si>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</si>
  <si>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</si>
  <si>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</si>
  <si>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</si>
  <si>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</si>
  <si>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</si>
  <si>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</si>
  <si>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</si>
  <si>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</si>
  <si>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</si>
  <si>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</si>
  <si>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</si>
  <si>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</si>
  <si>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</si>
  <si>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</si>
  <si>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</si>
  <si>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</si>
  <si>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</si>
  <si>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</si>
  <si>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</si>
  <si>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</si>
  <si>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</si>
  <si>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</si>
  <si>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</si>
  <si>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</si>
  <si>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</si>
  <si>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</si>
  <si>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</si>
  <si>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</si>
  <si>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</si>
  <si>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</si>
  <si>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</si>
  <si>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</si>
  <si>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</si>
  <si>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</si>
  <si>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</si>
  <si>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</si>
  <si>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</si>
  <si>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</si>
  <si>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</si>
  <si>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</si>
  <si>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</si>
  <si>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</si>
  <si>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</si>
  <si>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</si>
  <si>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</si>
  <si>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</si>
  <si>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</si>
  <si>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</si>
  <si>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</si>
  <si>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</si>
  <si>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</si>
  <si>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</si>
  <si>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</si>
  <si>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</si>
  <si>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</si>
  <si>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</si>
  <si>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</si>
  <si>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</si>
  <si>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</si>
  <si>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</si>
  <si>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</si>
  <si>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</si>
  <si>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</si>
  <si>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</si>
  <si>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</si>
  <si>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</si>
  <si>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</si>
  <si>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</si>
  <si>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</si>
  <si>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</si>
  <si>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</si>
  <si>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</si>
  <si>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</si>
  <si>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</si>
  <si>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</si>
  <si>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</si>
  <si>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</si>
  <si>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</si>
  <si>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</si>
  <si>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</si>
  <si>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</si>
  <si>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</si>
  <si>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</si>
  <si>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</si>
  <si>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</si>
  <si>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</si>
  <si>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</si>
  <si>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</si>
  <si>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</si>
  <si>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</si>
  <si>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</si>
  <si>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</si>
  <si>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</si>
  <si>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</si>
  <si>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</si>
  <si>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</si>
  <si>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</si>
  <si>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</si>
  <si>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</si>
  <si>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</si>
  <si>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</si>
  <si>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</si>
  <si>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</si>
  <si>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</si>
  <si>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</si>
  <si>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</si>
  <si>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</si>
  <si>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</si>
  <si>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</si>
  <si>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</si>
  <si>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</si>
  <si>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</si>
  <si>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</si>
  <si>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</si>
  <si>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</si>
  <si>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</si>
  <si>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</si>
  <si>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</si>
  <si>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</si>
  <si>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</si>
  <si>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</si>
  <si>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</si>
  <si>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</si>
  <si>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</si>
  <si>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</si>
  <si>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</si>
  <si>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</si>
  <si>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</si>
  <si>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</si>
  <si>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</si>
  <si>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</si>
  <si>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</si>
  <si>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</si>
  <si>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</si>
  <si>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</si>
  <si>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</si>
  <si>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</si>
  <si>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</si>
  <si>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</si>
  <si>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</si>
  <si>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</si>
  <si>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</si>
  <si>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</si>
  <si>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</si>
  <si>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</si>
  <si>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</si>
  <si>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</si>
  <si>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</si>
  <si>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</si>
  <si>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</si>
  <si>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</si>
  <si>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</si>
  <si>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</si>
  <si>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</si>
  <si>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</si>
  <si>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</si>
  <si>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</si>
  <si>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</si>
  <si>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</si>
  <si>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</si>
  <si>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</si>
  <si>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</si>
  <si>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</si>
  <si>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</si>
  <si>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</si>
  <si>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</si>
  <si>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</si>
  <si>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</si>
  <si>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</si>
  <si>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</si>
  <si>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</si>
  <si>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</si>
  <si>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</si>
  <si>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</si>
  <si>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</si>
  <si>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</si>
  <si>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</si>
  <si>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</si>
  <si>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</si>
  <si>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</si>
  <si>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</si>
  <si>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</si>
  <si>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</si>
  <si>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</si>
  <si>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</si>
  <si>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</si>
  <si>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</si>
  <si>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</si>
  <si>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</si>
  <si>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</si>
  <si>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</si>
  <si>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</si>
  <si>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</si>
  <si>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</si>
  <si>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</si>
  <si>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</si>
  <si>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</si>
  <si>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</si>
  <si>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</si>
  <si>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</si>
  <si>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</si>
  <si>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</si>
  <si>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</si>
  <si>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</si>
  <si>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</si>
  <si>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</si>
  <si>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</si>
  <si>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</si>
  <si>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</si>
  <si>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</si>
  <si>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</si>
  <si>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</si>
  <si>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</si>
  <si>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</si>
  <si>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</si>
  <si>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</si>
  <si>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</si>
  <si>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</si>
  <si>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</si>
  <si>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</si>
  <si>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</si>
  <si>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</si>
  <si>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</si>
  <si>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</si>
  <si>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</si>
  <si>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</si>
  <si>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</si>
  <si>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</si>
  <si>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</si>
  <si>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</si>
  <si>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</si>
  <si>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</si>
  <si>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</si>
  <si>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</si>
  <si>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</si>
  <si>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</si>
  <si>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</si>
  <si>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</si>
  <si>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</si>
  <si>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</si>
  <si>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</si>
  <si>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</si>
  <si>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</si>
  <si>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</si>
  <si>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</si>
  <si>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</si>
  <si>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</si>
  <si>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</si>
  <si>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</si>
  <si>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</si>
  <si>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</si>
  <si>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</si>
  <si>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</si>
  <si>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</si>
  <si>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</si>
  <si>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</si>
  <si>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</si>
  <si>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</si>
  <si>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</si>
  <si>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</si>
  <si>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</si>
  <si>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</si>
  <si>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</si>
  <si>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</si>
  <si>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</si>
  <si>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</si>
  <si>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</si>
  <si>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</si>
  <si>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</si>
  <si>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</si>
  <si>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</si>
  <si>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</si>
  <si>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</si>
  <si>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</si>
  <si>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</si>
  <si>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</si>
  <si>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</si>
  <si>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</si>
  <si>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</si>
  <si>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</si>
  <si>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</si>
  <si>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</si>
  <si>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</si>
  <si>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</si>
  <si>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</si>
  <si>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</si>
  <si>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</si>
  <si>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</si>
  <si>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</si>
  <si>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</si>
  <si>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</si>
  <si>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</si>
  <si>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</si>
  <si>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</si>
  <si>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</si>
  <si>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</si>
  <si>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</si>
  <si>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</si>
  <si>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</si>
  <si>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</si>
  <si>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</si>
  <si>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</si>
  <si>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</si>
  <si>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</si>
  <si>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</si>
  <si>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</si>
  <si>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</si>
  <si>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</si>
  <si>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</si>
  <si>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</si>
  <si>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</si>
  <si>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</si>
  <si>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</si>
  <si>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</si>
  <si>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</si>
  <si>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</si>
  <si>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</si>
  <si>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</si>
  <si>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</si>
  <si>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</si>
  <si>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</si>
  <si>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</si>
  <si>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</si>
  <si>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</si>
  <si>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</si>
  <si>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</si>
  <si>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</si>
  <si>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</si>
  <si>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</si>
  <si>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</si>
  <si>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</si>
  <si>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</si>
  <si>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</si>
  <si>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</si>
  <si>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</si>
  <si>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</si>
  <si>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</si>
  <si>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</si>
  <si>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</si>
  <si>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</si>
  <si>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</si>
  <si>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</si>
  <si>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</si>
  <si>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</si>
  <si>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</si>
  <si>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</si>
  <si>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</si>
  <si>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</si>
  <si>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</si>
  <si>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</si>
  <si>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</si>
  <si>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</si>
  <si>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</si>
  <si>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</si>
  <si>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</si>
  <si>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</si>
  <si>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</si>
  <si>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</si>
  <si>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</si>
  <si>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</si>
  <si>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</si>
  <si>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</si>
  <si>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</si>
  <si>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</si>
  <si>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</si>
  <si>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</si>
  <si>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</si>
  <si>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</si>
  <si>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</si>
  <si>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</si>
  <si>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</si>
  <si>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</si>
  <si>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</si>
  <si>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</si>
  <si>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</si>
  <si>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</si>
  <si>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</si>
  <si>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</si>
  <si>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</si>
  <si>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</si>
  <si>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</si>
  <si>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</si>
  <si>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</si>
  <si>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</si>
  <si>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</si>
  <si>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</si>
  <si>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</si>
  <si>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</si>
  <si>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</si>
  <si>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</si>
  <si>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</si>
  <si>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</si>
  <si>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</si>
  <si>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</si>
  <si>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</si>
  <si>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</si>
  <si>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</si>
  <si>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</si>
  <si>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</si>
  <si>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</si>
  <si>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</si>
  <si>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</si>
  <si>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</si>
  <si>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</si>
  <si>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</si>
  <si>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</si>
  <si>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</si>
  <si>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</si>
  <si>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</si>
  <si>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</si>
  <si>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</si>
  <si>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</si>
  <si>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</si>
  <si>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</si>
  <si>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</si>
  <si>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</si>
  <si>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</si>
  <si>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</si>
  <si>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</si>
  <si>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</si>
  <si>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</si>
  <si>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</si>
  <si>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</si>
  <si>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</si>
  <si>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</si>
  <si>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</si>
  <si>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</si>
  <si>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</si>
  <si>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</si>
  <si>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</si>
  <si>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</si>
  <si>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</si>
  <si>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</si>
  <si>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</si>
  <si>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</si>
  <si>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</si>
  <si>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</si>
  <si>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</si>
  <si>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</si>
  <si>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</si>
  <si>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</si>
  <si>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</si>
  <si>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</si>
  <si>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</si>
  <si>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</si>
  <si>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</si>
  <si>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</si>
  <si>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</si>
  <si>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</si>
  <si>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</si>
  <si>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</si>
  <si>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</si>
  <si>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</si>
  <si>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</si>
  <si>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</si>
  <si>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</si>
  <si>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</si>
  <si>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</si>
  <si>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</si>
  <si>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</si>
  <si>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</si>
  <si>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</si>
  <si>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</si>
  <si>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</si>
  <si>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</si>
  <si>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</si>
  <si>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</si>
  <si>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</si>
  <si>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</si>
  <si>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</si>
  <si>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</si>
  <si>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</si>
  <si>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</si>
  <si>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</si>
  <si>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</si>
  <si>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</si>
  <si>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</si>
  <si>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</si>
  <si>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</si>
  <si>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</si>
  <si>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</si>
  <si>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</si>
  <si>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</si>
  <si>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</si>
  <si>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</si>
  <si>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</si>
  <si>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</si>
  <si>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</si>
  <si>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</si>
  <si>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</si>
  <si>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</si>
  <si>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</si>
  <si>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</si>
  <si>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</si>
  <si>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</si>
  <si>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</si>
  <si>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</si>
  <si>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</si>
  <si>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</si>
  <si>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</si>
  <si>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</si>
  <si>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</si>
  <si>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</si>
  <si>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</si>
  <si>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</si>
  <si>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</si>
  <si>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</si>
  <si>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</si>
  <si>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</si>
  <si>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</si>
  <si>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</si>
  <si>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</si>
  <si>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</si>
  <si>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</si>
  <si>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</si>
  <si>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</si>
  <si>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</si>
  <si>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</si>
  <si>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</si>
  <si>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</si>
  <si>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</si>
  <si>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</si>
  <si>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</si>
  <si>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</si>
  <si>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</si>
  <si>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</si>
  <si>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</si>
  <si>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</si>
  <si>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</si>
  <si>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</si>
  <si>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</si>
  <si>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</si>
  <si>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</si>
  <si>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</si>
  <si>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</si>
  <si>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</si>
  <si>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</si>
  <si>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</si>
  <si>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</si>
  <si>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</si>
  <si>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</si>
  <si>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</si>
  <si>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</si>
  <si>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</si>
  <si>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</si>
  <si>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</si>
  <si>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</si>
  <si>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</si>
  <si>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</si>
  <si>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</si>
  <si>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</si>
  <si>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</si>
  <si>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</si>
  <si>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</si>
  <si>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</si>
  <si>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</si>
  <si>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</si>
  <si>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</si>
  <si>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</si>
  <si>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</si>
  <si>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</si>
  <si>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</si>
  <si>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</si>
  <si>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</si>
  <si>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</si>
  <si>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</si>
  <si>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</si>
  <si>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</si>
  <si>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</si>
  <si>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</si>
  <si>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</si>
  <si>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</si>
  <si>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</si>
  <si>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</si>
  <si>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</si>
  <si>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</si>
  <si>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</si>
  <si>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</si>
  <si>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</si>
  <si>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</si>
  <si>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</si>
  <si>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</si>
  <si>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</si>
  <si>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</si>
  <si>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</si>
  <si>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</si>
  <si>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</si>
  <si>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</si>
  <si>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</si>
  <si>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</si>
  <si>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</si>
  <si>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</si>
  <si>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</si>
  <si>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</si>
  <si>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</si>
  <si>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</si>
  <si>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</si>
  <si>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</si>
  <si>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</si>
  <si>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</si>
  <si>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</si>
  <si>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</si>
  <si>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</si>
  <si>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</si>
  <si>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</si>
  <si>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</si>
  <si>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</si>
  <si>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</si>
  <si>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</si>
  <si>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</si>
  <si>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</si>
  <si>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</si>
  <si>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</si>
  <si>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</si>
  <si>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</si>
  <si>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</si>
  <si>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</si>
  <si>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</si>
  <si>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</si>
  <si>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</si>
  <si>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</si>
  <si>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</si>
  <si>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</si>
  <si>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</si>
  <si>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</si>
  <si>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</si>
  <si>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</si>
  <si>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</si>
  <si>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</si>
  <si>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</si>
  <si>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</si>
  <si>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</si>
  <si>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</si>
  <si>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</si>
  <si>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</si>
  <si>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</si>
  <si>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</si>
  <si>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</si>
  <si>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</si>
  <si>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</si>
  <si>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</si>
  <si>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</si>
  <si>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</si>
  <si>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</si>
  <si>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</si>
  <si>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</si>
  <si>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</si>
  <si>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</si>
  <si>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</si>
  <si>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</si>
  <si>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</si>
  <si>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</si>
  <si>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</si>
  <si>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</si>
  <si>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</si>
  <si>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</si>
  <si>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</si>
  <si>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</si>
  <si>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</si>
  <si>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</si>
  <si>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</si>
  <si>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</si>
  <si>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</si>
  <si>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</si>
  <si>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</si>
  <si>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</si>
  <si>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</si>
  <si>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</si>
  <si>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</si>
  <si>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</si>
  <si>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</si>
  <si>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</si>
  <si>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</si>
  <si>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</si>
  <si>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</si>
  <si>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</si>
  <si>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</si>
  <si>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</si>
  <si>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</si>
  <si>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</si>
  <si>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</si>
  <si>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</si>
  <si>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</si>
  <si>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</si>
  <si>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</si>
  <si>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</si>
  <si>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</si>
  <si>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</si>
  <si>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</si>
  <si>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</si>
  <si>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</si>
  <si>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</si>
  <si>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</si>
  <si>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</si>
  <si>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</si>
  <si>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</si>
  <si>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</si>
  <si>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</si>
  <si>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</si>
  <si>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</si>
  <si>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</si>
  <si>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</si>
  <si>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</si>
  <si>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</si>
  <si>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</si>
  <si>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</si>
  <si>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</si>
  <si>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</si>
  <si>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</si>
  <si>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</si>
  <si>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</si>
  <si>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</si>
  <si>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</si>
  <si>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</si>
  <si>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</si>
  <si>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</si>
  <si>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</si>
  <si>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</si>
  <si>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</si>
  <si>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</si>
  <si>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</si>
  <si>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</si>
  <si>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</si>
  <si>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</si>
  <si>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</si>
  <si>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</si>
  <si>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</si>
  <si>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</si>
  <si>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</si>
  <si>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</si>
  <si>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</si>
  <si>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</si>
  <si>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</si>
  <si>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</si>
  <si>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</si>
  <si>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</si>
  <si>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</si>
  <si>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</si>
  <si>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</si>
  <si>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</si>
  <si>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</si>
  <si>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</si>
  <si>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</si>
  <si>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</si>
  <si>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</si>
  <si>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</si>
  <si>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</si>
  <si>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</si>
  <si>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</si>
  <si>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</si>
  <si>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</si>
  <si>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</si>
  <si>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</si>
  <si>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</si>
  <si>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</si>
  <si>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</si>
  <si>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</si>
  <si>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</si>
  <si>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</si>
  <si>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</si>
  <si>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</si>
  <si>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</si>
  <si>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</si>
  <si>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</si>
  <si>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</si>
  <si>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</si>
  <si>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</si>
  <si>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</si>
  <si>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</si>
  <si>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</si>
  <si>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</si>
  <si>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</si>
  <si>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</si>
  <si>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</si>
  <si>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</si>
  <si>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</si>
  <si>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</si>
  <si>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</si>
  <si>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</si>
  <si>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</si>
  <si>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</si>
  <si>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</si>
  <si>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</si>
  <si>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</si>
  <si>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</si>
  <si>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</si>
  <si>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</si>
  <si>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</si>
  <si>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</si>
  <si>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</si>
  <si>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</si>
  <si>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</si>
  <si>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</si>
  <si>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</si>
  <si>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</si>
  <si>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</si>
  <si>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</si>
  <si>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</si>
  <si>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</si>
  <si>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</si>
  <si>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</si>
  <si>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</si>
  <si>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</si>
  <si>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</si>
  <si>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</si>
  <si>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</si>
  <si>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</si>
  <si>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</si>
  <si>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</si>
  <si>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</si>
  <si>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</si>
  <si>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</si>
  <si>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</si>
  <si>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</si>
  <si>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</si>
  <si>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</si>
  <si>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</si>
  <si>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</si>
  <si>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</si>
  <si>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</si>
  <si>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</si>
  <si>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</si>
  <si>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</si>
  <si>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</si>
  <si>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</si>
  <si>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</si>
  <si>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</si>
  <si>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</si>
  <si>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</si>
  <si>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</si>
  <si>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</si>
  <si>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</si>
  <si>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</si>
  <si>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</si>
  <si>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</si>
  <si>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</si>
  <si>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</si>
  <si>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</si>
  <si>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</si>
  <si>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</si>
  <si>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</si>
  <si>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</si>
  <si>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</si>
  <si>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</si>
  <si>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</si>
  <si>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</si>
  <si>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</si>
  <si>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</si>
  <si>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</si>
  <si>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</si>
  <si>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</si>
  <si>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</si>
  <si>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</si>
  <si>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</si>
  <si>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</si>
  <si>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</si>
  <si>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</si>
  <si>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</si>
  <si>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</si>
  <si>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</si>
  <si>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</si>
  <si>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</si>
  <si>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</si>
  <si>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</si>
  <si>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</si>
  <si>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</si>
  <si>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</si>
  <si>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</si>
  <si>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</si>
  <si>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</si>
  <si>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</si>
  <si>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</si>
  <si>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</si>
  <si>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</si>
  <si>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</si>
  <si>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</si>
  <si>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</si>
  <si>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</si>
  <si>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</si>
  <si>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</si>
  <si>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</si>
  <si>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</si>
  <si>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</si>
  <si>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</si>
  <si>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</si>
  <si>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</si>
  <si>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</si>
  <si>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</si>
  <si>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</si>
  <si>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</si>
  <si>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</si>
  <si>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</si>
  <si>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</si>
  <si>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</si>
  <si>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</si>
  <si>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</si>
  <si>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</si>
  <si>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</si>
  <si>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</si>
  <si>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</si>
  <si>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</si>
  <si>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</si>
  <si>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</si>
  <si>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</si>
  <si>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</si>
  <si>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</si>
  <si>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</si>
  <si>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</si>
  <si>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</si>
  <si>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</si>
  <si>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</si>
  <si>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</si>
  <si>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</si>
  <si>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</si>
  <si>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</si>
  <si>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</si>
  <si>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</si>
  <si>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</si>
  <si>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</si>
  <si>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</si>
  <si>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</si>
  <si>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</si>
  <si>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</si>
  <si>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</si>
  <si>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</si>
  <si>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</si>
  <si>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</si>
  <si>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</si>
  <si>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</si>
  <si>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</si>
  <si>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</si>
  <si>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</si>
  <si>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</si>
  <si>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</si>
  <si>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</si>
  <si>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</si>
  <si>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</si>
  <si>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</si>
  <si>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</si>
  <si>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</si>
  <si>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</si>
  <si>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</si>
  <si>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</si>
  <si>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</si>
  <si>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</si>
  <si>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</si>
  <si>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</si>
  <si>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</si>
  <si>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</si>
  <si>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</si>
  <si>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</si>
  <si>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</si>
  <si>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</si>
  <si>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</si>
  <si>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</si>
  <si>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</si>
  <si>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</si>
  <si>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</si>
  <si>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</si>
  <si>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</si>
  <si>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</si>
  <si>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</si>
  <si>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</si>
  <si>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</si>
  <si>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</si>
  <si>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</si>
  <si>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</si>
  <si>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</si>
  <si>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</si>
  <si>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</si>
  <si>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</si>
  <si>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</si>
  <si>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</si>
  <si>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</si>
  <si>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</si>
  <si>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</si>
  <si>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</si>
  <si>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</si>
  <si>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</si>
  <si>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</si>
  <si>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</si>
  <si>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</si>
  <si>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</si>
  <si>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</si>
  <si>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</si>
  <si>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</si>
  <si>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</si>
  <si>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</si>
  <si>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</si>
  <si>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</si>
  <si>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</si>
  <si>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</si>
  <si>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</si>
  <si>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</si>
  <si>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</si>
  <si>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</si>
  <si>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</si>
  <si>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</si>
  <si>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</si>
  <si>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</si>
  <si>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</si>
  <si>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</si>
  <si>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</si>
  <si>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</si>
  <si>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</si>
  <si>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</si>
  <si>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</si>
  <si>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</si>
  <si>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</si>
  <si>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</si>
  <si>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</si>
  <si>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</si>
  <si>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</si>
  <si>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</si>
  <si>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</si>
  <si>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</si>
  <si>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</si>
  <si>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</si>
  <si>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</si>
  <si>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</si>
  <si>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</si>
  <si>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</si>
  <si>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</si>
  <si>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</si>
  <si>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</si>
  <si>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</si>
  <si>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</si>
  <si>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</si>
  <si>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</si>
  <si>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</si>
  <si>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</si>
  <si>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</si>
  <si>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</si>
  <si>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</si>
  <si>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</si>
  <si>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</si>
  <si>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</si>
  <si>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</si>
  <si>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</si>
  <si>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</si>
  <si>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</si>
  <si>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</si>
  <si>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</si>
  <si>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</si>
  <si>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</si>
  <si>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</si>
  <si>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</si>
  <si>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</si>
  <si>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</si>
  <si>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</si>
  <si>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</si>
  <si>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</si>
  <si>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</si>
  <si>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</si>
  <si>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</si>
  <si>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</si>
  <si>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</si>
  <si>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</si>
  <si>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</si>
  <si>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</si>
  <si>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</si>
  <si>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</si>
  <si>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</si>
  <si>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</si>
  <si>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</si>
  <si>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</si>
  <si>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</si>
  <si>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</si>
  <si>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</si>
  <si>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</si>
  <si>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</si>
  <si>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</si>
  <si>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</si>
  <si>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</si>
  <si>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</si>
  <si>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</si>
  <si>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</si>
  <si>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</si>
  <si>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</si>
  <si>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</si>
  <si>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</si>
  <si>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</si>
  <si>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</si>
  <si>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</si>
  <si>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</si>
  <si>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</si>
  <si>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</si>
  <si>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</si>
  <si>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</si>
  <si>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</si>
  <si>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</si>
  <si>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</si>
  <si>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</si>
  <si>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</si>
  <si>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</si>
  <si>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</si>
  <si>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</si>
  <si>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</si>
  <si>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</si>
  <si>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</si>
  <si>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</si>
  <si>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</si>
  <si>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</si>
  <si>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</si>
  <si>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</si>
  <si>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</si>
  <si>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</si>
  <si>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</si>
  <si>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</si>
  <si>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</si>
  <si>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</si>
  <si>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</si>
  <si>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</si>
  <si>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</si>
  <si>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</si>
  <si>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</si>
  <si>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</si>
  <si>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</si>
  <si>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</si>
  <si>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</si>
  <si>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</si>
  <si>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</si>
  <si>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</si>
  <si>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</si>
  <si>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</si>
  <si>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</si>
  <si>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</si>
  <si>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</si>
  <si>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</si>
  <si>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</si>
  <si>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</si>
  <si>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</si>
  <si>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</si>
  <si>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</si>
  <si>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</si>
  <si>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</si>
  <si>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</si>
  <si>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</si>
  <si>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</si>
  <si>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</si>
  <si>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</si>
  <si>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</si>
  <si>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</si>
  <si>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</si>
  <si>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</si>
  <si>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</si>
  <si>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</si>
  <si>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</si>
  <si>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</si>
  <si>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</si>
  <si>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</si>
  <si>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</si>
  <si>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</si>
  <si>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</si>
  <si>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</si>
  <si>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</si>
  <si>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</si>
  <si>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</si>
  <si>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</si>
  <si>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</si>
  <si>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</si>
  <si>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</si>
  <si>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</si>
  <si>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</si>
  <si>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</si>
  <si>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</si>
  <si>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</si>
  <si>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</si>
  <si>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</si>
  <si>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</si>
  <si>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</si>
  <si>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</si>
  <si>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</si>
  <si>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</si>
  <si>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</si>
  <si>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</si>
  <si>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</si>
  <si>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</si>
  <si>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</si>
  <si>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</si>
  <si>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</si>
  <si>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</si>
  <si>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</si>
  <si>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</si>
  <si>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</si>
  <si>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</si>
  <si>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</si>
  <si>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</si>
  <si>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</si>
  <si>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</si>
  <si>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</si>
  <si>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</si>
  <si>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</si>
  <si>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</si>
  <si>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</si>
  <si>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</si>
  <si>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</si>
  <si>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</si>
  <si>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</si>
  <si>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</si>
  <si>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</si>
  <si>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</si>
  <si>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</si>
  <si>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</si>
  <si>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</si>
  <si>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</si>
  <si>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</si>
  <si>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</si>
  <si>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</si>
  <si>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</si>
  <si>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</si>
  <si>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</si>
  <si>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</si>
  <si>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</si>
  <si>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</si>
  <si>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</si>
  <si>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</si>
  <si>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</si>
  <si>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</si>
  <si>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</si>
  <si>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</si>
  <si>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</si>
  <si>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</si>
  <si>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</si>
  <si>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</si>
  <si>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</si>
  <si>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</si>
  <si>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</si>
  <si>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</si>
  <si>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</si>
  <si>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</si>
  <si>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</si>
  <si>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</si>
  <si>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</si>
  <si>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</si>
  <si>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</si>
  <si>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</si>
  <si>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</si>
  <si>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</si>
  <si>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</si>
  <si>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</si>
  <si>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</si>
  <si>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</si>
  <si>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</si>
  <si>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</si>
  <si>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</si>
  <si>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</si>
  <si>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</si>
  <si>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</si>
  <si>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</si>
  <si>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</si>
  <si>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</si>
  <si>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</si>
  <si>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</si>
  <si>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</si>
  <si>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</si>
  <si>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</si>
  <si>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</si>
  <si>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</si>
  <si>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</si>
  <si>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</si>
  <si>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</si>
  <si>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</si>
  <si>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</si>
  <si>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</si>
  <si>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</si>
  <si>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</si>
  <si>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</si>
  <si>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</si>
  <si>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</si>
  <si>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</si>
  <si>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</si>
  <si>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</si>
  <si>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</si>
  <si>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</si>
  <si>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</si>
  <si>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</si>
  <si>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</si>
  <si>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</si>
  <si>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</si>
  <si>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</si>
  <si>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</si>
  <si>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</si>
  <si>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</si>
  <si>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</si>
  <si>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</si>
  <si>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</si>
  <si>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</si>
  <si>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</si>
  <si>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</si>
  <si>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</si>
  <si>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</si>
  <si>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</si>
  <si>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</si>
  <si>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</si>
  <si>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</si>
  <si>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</si>
  <si>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</si>
  <si>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</si>
  <si>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</si>
  <si>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</si>
  <si>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</si>
  <si>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</si>
  <si>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</si>
  <si>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</si>
  <si>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</si>
  <si>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</si>
  <si>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</si>
  <si>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</si>
  <si>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</si>
  <si>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</si>
  <si>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</si>
  <si>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</si>
  <si>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</si>
  <si>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</si>
  <si>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</si>
  <si>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</si>
  <si>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</si>
  <si>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</si>
  <si>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</si>
  <si>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</si>
  <si>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</si>
  <si>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</si>
  <si>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</si>
  <si>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</si>
  <si>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</si>
  <si>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</si>
  <si>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</si>
  <si>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</si>
  <si>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</si>
  <si>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</si>
  <si>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</si>
  <si>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</si>
  <si>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</si>
  <si>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</si>
  <si>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</si>
  <si>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</si>
  <si>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</si>
  <si>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</si>
  <si>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</si>
  <si>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</si>
  <si>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</si>
  <si>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</si>
  <si>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</si>
  <si>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</si>
  <si>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</si>
  <si>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</si>
  <si>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</si>
  <si>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</si>
  <si>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</si>
  <si>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</si>
  <si>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</si>
  <si>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</si>
  <si>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</si>
  <si>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</si>
  <si>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</si>
  <si>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</si>
  <si>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</si>
  <si>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</si>
  <si>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</si>
  <si>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</si>
  <si>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</si>
  <si>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</si>
  <si>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</si>
  <si>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</si>
  <si>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</si>
  <si>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</si>
  <si>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</si>
  <si>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</si>
  <si>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</si>
  <si>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</si>
  <si>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</si>
  <si>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</si>
  <si>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</si>
  <si>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</si>
  <si>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</si>
  <si>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</si>
  <si>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</si>
  <si>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</si>
  <si>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</si>
  <si>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</si>
  <si>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</si>
  <si>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</si>
  <si>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</si>
  <si>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</si>
  <si>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</si>
  <si>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</si>
  <si>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</si>
  <si>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</si>
  <si>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</si>
  <si>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</si>
  <si>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</si>
  <si>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</si>
  <si>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</si>
  <si>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</si>
  <si>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</si>
  <si>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</si>
  <si>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</si>
  <si>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</si>
  <si>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</si>
  <si>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</si>
  <si>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</si>
  <si>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</si>
  <si>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</si>
  <si>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</si>
  <si>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</si>
  <si>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</si>
  <si>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</si>
  <si>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</si>
  <si>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</si>
  <si>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</si>
  <si>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</si>
  <si>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</si>
  <si>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</si>
  <si>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</si>
  <si>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</si>
  <si>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</si>
  <si>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</si>
  <si>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</si>
  <si>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</si>
  <si>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</si>
  <si>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</si>
  <si>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</si>
  <si>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</si>
  <si>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</si>
  <si>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</si>
  <si>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</si>
  <si>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</si>
  <si>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</si>
  <si>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</si>
  <si>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</si>
  <si>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</si>
  <si>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</si>
  <si>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</si>
  <si>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</si>
  <si>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</si>
  <si>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</si>
  <si>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</si>
  <si>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</si>
  <si>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</si>
  <si>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</si>
  <si>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</si>
  <si>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</si>
  <si>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</si>
  <si>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</si>
  <si>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</si>
  <si>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</si>
  <si>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</si>
  <si>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</si>
  <si>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</si>
  <si>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</si>
  <si>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</si>
  <si>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</si>
  <si>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</si>
  <si>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</si>
  <si>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</si>
  <si>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</si>
  <si>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</si>
  <si>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</si>
  <si>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</si>
  <si>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</si>
  <si>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</si>
  <si>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</si>
  <si>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</si>
  <si>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</si>
  <si>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</si>
  <si>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</si>
  <si>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</si>
  <si>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</si>
  <si>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</si>
  <si>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</si>
  <si>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</si>
  <si>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</si>
  <si>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</si>
  <si>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</si>
  <si>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</si>
  <si>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</si>
  <si>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</si>
  <si>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</si>
  <si>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</si>
  <si>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</si>
  <si>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</si>
  <si>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</si>
  <si>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</si>
  <si>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</si>
  <si>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</si>
  <si>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</si>
  <si>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</si>
  <si>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</si>
  <si>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</si>
  <si>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</si>
  <si>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</si>
  <si>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</si>
  <si>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</si>
  <si>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</si>
  <si>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</si>
  <si>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</si>
  <si>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</si>
  <si>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</si>
  <si>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</si>
  <si>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</si>
  <si>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</si>
  <si>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</si>
  <si>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</si>
  <si>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</si>
  <si>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</si>
  <si>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</si>
  <si>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</si>
  <si>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</si>
  <si>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</si>
  <si>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</si>
  <si>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</si>
  <si>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</si>
  <si>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</si>
  <si>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</si>
  <si>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</si>
  <si>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</si>
  <si>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</si>
  <si>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</si>
  <si>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</si>
  <si>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</si>
  <si>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</si>
  <si>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</si>
  <si>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</si>
  <si>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</si>
  <si>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</si>
  <si>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</si>
  <si>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</si>
  <si>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</si>
  <si>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</si>
  <si>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</si>
  <si>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</si>
  <si>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</si>
  <si>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</si>
  <si>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</si>
  <si>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</si>
  <si>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</si>
  <si>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</si>
  <si>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</si>
  <si>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</si>
  <si>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</si>
  <si>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</si>
  <si>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</si>
  <si>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</si>
  <si>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</si>
  <si>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</si>
  <si>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</si>
  <si>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</si>
  <si>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</si>
  <si>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</si>
  <si>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</si>
  <si>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</si>
  <si>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</si>
  <si>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</si>
  <si>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</si>
  <si>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</si>
  <si>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</si>
  <si>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</si>
  <si>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</si>
  <si>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</si>
  <si>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</si>
  <si>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</si>
  <si>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</si>
  <si>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</si>
  <si>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</si>
  <si>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</si>
  <si>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</si>
  <si>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</si>
  <si>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</si>
  <si>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</si>
  <si>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</si>
  <si>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</si>
  <si>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</si>
  <si>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</si>
  <si>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</si>
  <si>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</si>
  <si>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</si>
  <si>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</si>
  <si>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</si>
  <si>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</si>
  <si>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</si>
  <si>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</si>
  <si>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</si>
  <si>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</si>
  <si>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</si>
  <si>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</si>
  <si>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</si>
  <si>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</si>
  <si>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</si>
  <si>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</si>
  <si>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</si>
  <si>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</si>
  <si>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</si>
  <si>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</si>
  <si>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</si>
  <si>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</si>
  <si>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</si>
  <si>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</si>
  <si>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</si>
  <si>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</si>
  <si>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</si>
  <si>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</si>
  <si>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</si>
  <si>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</si>
  <si>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</si>
  <si>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</si>
  <si>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</si>
  <si>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</si>
  <si>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</si>
  <si>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</si>
  <si>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</si>
  <si>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</si>
  <si>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</si>
  <si>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</si>
  <si>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</si>
  <si>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</si>
  <si>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</si>
  <si>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</si>
  <si>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</si>
  <si>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</si>
  <si>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</si>
  <si>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</si>
  <si>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</si>
  <si>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</si>
  <si>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</si>
  <si>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</si>
  <si>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</si>
  <si>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</si>
  <si>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</si>
  <si>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</si>
  <si>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</si>
  <si>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</si>
  <si>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</si>
  <si>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</si>
  <si>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</si>
  <si>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</si>
  <si>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</si>
  <si>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</si>
  <si>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</si>
  <si>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</si>
  <si>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</si>
  <si>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</si>
  <si>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</si>
  <si>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</si>
  <si>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</si>
  <si>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</si>
  <si>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</si>
  <si>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</si>
  <si>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</si>
  <si>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</si>
  <si>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</si>
  <si>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</si>
  <si>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</si>
  <si>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</si>
  <si>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</si>
  <si>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</si>
  <si>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</si>
  <si>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</si>
  <si>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</si>
  <si>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</si>
  <si>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</si>
  <si>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</si>
  <si>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</si>
  <si>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</si>
  <si>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</si>
  <si>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</si>
  <si>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</si>
  <si>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</si>
  <si>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</si>
  <si>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</si>
  <si>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</si>
  <si>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</si>
  <si>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</si>
  <si>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</si>
  <si>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</si>
  <si>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</si>
  <si>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</si>
  <si>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</si>
  <si>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</si>
  <si>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</si>
  <si>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</si>
  <si>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</si>
  <si>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</si>
  <si>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</si>
  <si>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</si>
  <si>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</si>
  <si>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</si>
  <si>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</si>
  <si>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</si>
  <si>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</si>
  <si>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</si>
  <si>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</si>
  <si>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</si>
  <si>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</si>
  <si>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</si>
  <si>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</si>
  <si>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</si>
  <si>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</si>
  <si>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</si>
  <si>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</si>
  <si>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</si>
  <si>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</si>
  <si>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</si>
  <si>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</si>
  <si>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</si>
  <si>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</si>
  <si>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</si>
  <si>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</si>
  <si>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</si>
  <si>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</si>
  <si>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</si>
  <si>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</si>
  <si>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</si>
  <si>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</si>
  <si>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</si>
  <si>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</si>
  <si>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</si>
  <si>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</si>
  <si>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</si>
  <si>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</si>
  <si>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</si>
  <si>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</si>
  <si>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</si>
  <si>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</si>
  <si>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</si>
  <si>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</si>
  <si>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</si>
  <si>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</si>
  <si>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</si>
  <si>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</si>
  <si>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</si>
  <si>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</si>
  <si>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</si>
  <si>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</si>
  <si>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</si>
  <si>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</si>
  <si>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</si>
  <si>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</si>
  <si>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</si>
  <si>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</si>
  <si>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</si>
  <si>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</si>
  <si>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</si>
  <si>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</si>
  <si>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</si>
  <si>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</si>
  <si>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</si>
  <si>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</si>
  <si>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</si>
  <si>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</si>
  <si>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</si>
  <si>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</si>
  <si>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</si>
  <si>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</si>
  <si>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</si>
  <si>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</si>
  <si>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</si>
  <si>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</si>
  <si>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</si>
  <si>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</si>
  <si>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</si>
  <si>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</si>
  <si>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</si>
  <si>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</si>
  <si>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</si>
  <si>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</si>
  <si>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</si>
  <si>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</si>
  <si>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</si>
  <si>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</si>
  <si>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</si>
  <si>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</si>
  <si>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</si>
  <si>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</si>
  <si>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</si>
  <si>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</si>
  <si>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</si>
  <si>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</si>
  <si>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</si>
  <si>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</si>
  <si>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</si>
  <si>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</si>
  <si>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</si>
  <si>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</si>
  <si>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</si>
  <si>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</si>
  <si>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</si>
  <si>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</si>
  <si>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</si>
  <si>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</si>
  <si>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</si>
  <si>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</si>
  <si>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</si>
  <si>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</si>
  <si>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</si>
  <si>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</si>
  <si>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</si>
  <si>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</si>
  <si>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</si>
  <si>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</si>
  <si>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</si>
  <si>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</si>
  <si>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</si>
  <si>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</si>
  <si>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</si>
  <si>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</si>
  <si>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</si>
  <si>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</si>
  <si>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</si>
  <si>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</si>
  <si>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</si>
  <si>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</si>
  <si>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</si>
  <si>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</si>
  <si>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</si>
  <si>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</si>
  <si>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</si>
  <si>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</si>
  <si>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</si>
  <si>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</si>
  <si>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</si>
  <si>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</si>
  <si>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</si>
  <si>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</si>
  <si>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</si>
  <si>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</si>
  <si>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</si>
  <si>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</si>
  <si>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</si>
  <si>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</si>
  <si>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</si>
  <si>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</si>
  <si>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</si>
  <si>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</si>
  <si>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</si>
  <si>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</si>
  <si>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</si>
  <si>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</si>
  <si>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</si>
  <si>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</si>
  <si>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</si>
  <si>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</si>
  <si>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</si>
  <si>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</si>
  <si>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</si>
  <si>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</si>
  <si>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</si>
  <si>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</si>
  <si>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</si>
  <si>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</si>
  <si>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</si>
  <si>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</si>
  <si>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</si>
  <si>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</si>
  <si>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</si>
  <si>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</si>
  <si>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</si>
  <si>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</si>
  <si>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</si>
  <si>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</si>
  <si>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</si>
  <si>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</si>
  <si>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</si>
  <si>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</si>
  <si>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</si>
  <si>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</si>
  <si>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</si>
  <si>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</si>
  <si>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</si>
  <si>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</si>
  <si>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</si>
  <si>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</si>
  <si>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</si>
  <si>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</si>
  <si>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</si>
  <si>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</si>
  <si>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</si>
  <si>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</si>
  <si>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</si>
  <si>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</si>
  <si>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</si>
  <si>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</si>
  <si>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</si>
  <si>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</si>
  <si>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</si>
  <si>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</si>
  <si>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</si>
  <si>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</si>
  <si>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</si>
  <si>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</si>
  <si>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</si>
  <si>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</si>
  <si>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</si>
  <si>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</si>
  <si>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</si>
  <si>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</si>
  <si>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</si>
  <si>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</si>
  <si>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</si>
  <si>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</si>
  <si>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</si>
  <si>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</si>
  <si>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</si>
  <si>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</si>
  <si>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</si>
  <si>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</si>
  <si>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</si>
  <si>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</si>
  <si>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</si>
  <si>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</si>
  <si>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</si>
  <si>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</si>
  <si>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</si>
  <si>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</si>
  <si>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</si>
  <si>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</si>
  <si>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</si>
  <si>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</si>
  <si>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</si>
  <si>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</si>
  <si>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</si>
  <si>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</si>
  <si>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</si>
  <si>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</si>
  <si>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</si>
  <si>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</si>
  <si>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</si>
  <si>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</si>
  <si>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</si>
  <si>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</si>
  <si>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</si>
  <si>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</si>
  <si>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</si>
  <si>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</si>
  <si>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</si>
  <si>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</si>
  <si>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</si>
  <si>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</si>
  <si>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</si>
  <si>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</si>
  <si>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</si>
  <si>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</si>
  <si>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</si>
  <si>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</si>
  <si>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</si>
  <si>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</si>
  <si>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</si>
  <si>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</si>
  <si>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</si>
  <si>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</si>
  <si>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</si>
  <si>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</si>
  <si>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</si>
  <si>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</si>
  <si>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</si>
  <si>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</si>
  <si>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</si>
  <si>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</si>
  <si>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</si>
  <si>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</si>
  <si>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</si>
  <si>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</si>
  <si>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</si>
  <si>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</si>
  <si>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</si>
  <si>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</si>
  <si>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</si>
  <si>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</si>
  <si>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</si>
  <si>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</si>
  <si>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</si>
  <si>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</si>
  <si>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</si>
  <si>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</si>
  <si>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</si>
  <si>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</si>
  <si>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</si>
  <si>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</si>
  <si>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</si>
  <si>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</si>
  <si>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</si>
  <si>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</si>
  <si>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</si>
  <si>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</si>
  <si>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</si>
  <si>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</si>
  <si>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</si>
  <si>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</si>
  <si>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</si>
  <si>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</si>
  <si>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</si>
  <si>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</si>
  <si>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</si>
  <si>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</si>
  <si>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</si>
  <si>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</si>
  <si>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</si>
  <si>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</si>
  <si>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</si>
  <si>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</si>
  <si>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</si>
  <si>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</si>
  <si>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</si>
  <si>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</si>
  <si>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</si>
  <si>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</si>
  <si>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</si>
  <si>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</si>
  <si>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</si>
  <si>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</si>
  <si>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</si>
  <si>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</si>
  <si>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</si>
  <si>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</si>
  <si>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</si>
  <si>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</si>
  <si>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</si>
  <si>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</si>
  <si>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</si>
  <si>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</si>
  <si>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</si>
  <si>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</si>
  <si>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</si>
  <si>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</si>
  <si>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</si>
  <si>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</si>
  <si>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</si>
  <si>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</si>
  <si>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</si>
  <si>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</si>
  <si>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</si>
  <si>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</si>
  <si>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</si>
  <si>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</si>
  <si>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</si>
  <si>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</si>
  <si>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</si>
  <si>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</si>
  <si>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</si>
  <si>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</si>
  <si>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</si>
  <si>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</si>
  <si>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</si>
  <si>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</si>
  <si>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</si>
  <si>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</si>
  <si>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</si>
  <si>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</si>
  <si>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</si>
  <si>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</si>
  <si>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</si>
  <si>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</si>
  <si>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</si>
  <si>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</si>
  <si>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</si>
  <si>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</si>
  <si>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</si>
  <si>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</si>
  <si>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</si>
  <si>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</si>
  <si>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</si>
  <si>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</si>
  <si>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</si>
  <si>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</si>
  <si>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</si>
  <si>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</si>
  <si>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</si>
  <si>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</si>
  <si>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</si>
  <si>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</si>
  <si>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</si>
  <si>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</si>
  <si>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</si>
  <si>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</si>
  <si>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</si>
  <si>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</si>
  <si>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</si>
  <si>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</si>
  <si>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</si>
  <si>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</si>
  <si>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</si>
  <si>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</si>
  <si>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</si>
  <si>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</si>
  <si>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</si>
  <si>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</si>
  <si>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</si>
  <si>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</si>
  <si>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</si>
  <si>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</si>
  <si>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</si>
  <si>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</si>
  <si>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</si>
  <si>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</si>
  <si>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</si>
  <si>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</si>
  <si>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</si>
  <si>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</si>
  <si>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</si>
  <si>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</si>
  <si>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</si>
  <si>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</si>
  <si>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</si>
  <si>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</si>
  <si>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</si>
  <si>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</si>
  <si>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</si>
  <si>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</si>
  <si>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</si>
  <si>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</si>
  <si>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</si>
  <si>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</si>
  <si>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</si>
  <si>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</si>
  <si>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</si>
  <si>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</si>
  <si>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</si>
  <si>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</si>
  <si>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</si>
  <si>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</si>
  <si>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</si>
  <si>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</si>
  <si>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</si>
  <si>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</si>
  <si>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</si>
  <si>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</si>
  <si>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</si>
  <si>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</si>
  <si>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</si>
  <si>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</si>
  <si>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</si>
  <si>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</si>
  <si>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</si>
  <si>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</si>
  <si>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</si>
  <si>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</si>
  <si>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</si>
  <si>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</si>
  <si>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</si>
  <si>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</si>
  <si>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</si>
  <si>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</si>
  <si>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</si>
  <si>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</si>
  <si>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</si>
  <si>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</si>
  <si>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</si>
  <si>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</si>
  <si>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</si>
  <si>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</si>
  <si>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</si>
  <si>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</si>
  <si>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</si>
  <si>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</si>
  <si>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</si>
  <si>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</si>
  <si>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</si>
  <si>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</si>
  <si>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</si>
  <si>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</si>
  <si>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</si>
  <si>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</si>
  <si>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</si>
  <si>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</si>
  <si>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</si>
  <si>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</si>
  <si>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</si>
  <si>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</si>
  <si>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</si>
  <si>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</si>
  <si>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</si>
  <si>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</si>
  <si>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</si>
  <si>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</si>
  <si>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</si>
  <si>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</si>
  <si>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</si>
  <si>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</si>
  <si>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</si>
  <si>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</si>
  <si>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</si>
  <si>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</si>
  <si>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</si>
  <si>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</si>
  <si>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</si>
  <si>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</si>
  <si>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</si>
  <si>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</si>
  <si>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</si>
  <si>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</si>
  <si>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</si>
  <si>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</si>
  <si>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</si>
  <si>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</si>
  <si>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</si>
  <si>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</si>
  <si>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</si>
  <si>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</si>
  <si>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</si>
  <si>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</si>
  <si>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</si>
  <si>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</si>
  <si>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</si>
  <si>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</si>
  <si>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</si>
  <si>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</si>
  <si>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</si>
  <si>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</si>
  <si>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</si>
  <si>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</si>
  <si>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</si>
  <si>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</si>
  <si>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</si>
  <si>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</si>
  <si>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</si>
  <si>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</si>
  <si>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</si>
  <si>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</si>
  <si>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</si>
  <si>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</si>
  <si>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</si>
  <si>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</si>
  <si>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</si>
  <si>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</si>
  <si>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</si>
  <si>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</si>
  <si>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</si>
  <si>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</si>
  <si>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</si>
  <si>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</si>
  <si>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</si>
  <si>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</si>
  <si>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</si>
  <si>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</si>
  <si>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</si>
  <si>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</si>
  <si>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</si>
  <si>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</si>
  <si>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</si>
  <si>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</si>
  <si>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</si>
  <si>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</si>
  <si>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</si>
  <si>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</si>
  <si>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</si>
  <si>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</si>
  <si>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</si>
  <si>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</si>
  <si>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</si>
  <si>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</si>
  <si>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</si>
  <si>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</si>
  <si>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</si>
  <si>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</si>
  <si>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</si>
  <si>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</si>
  <si>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</si>
  <si>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</si>
  <si>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</si>
  <si>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</si>
  <si>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</si>
  <si>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</si>
  <si>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</si>
  <si>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</si>
  <si>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</si>
  <si>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</si>
  <si>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</si>
  <si>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</si>
  <si>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</si>
  <si>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</si>
  <si>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</si>
  <si>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</si>
  <si>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</si>
  <si>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</si>
  <si>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</si>
  <si>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</si>
  <si>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</si>
  <si>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</si>
  <si>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</si>
  <si>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</si>
  <si>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</si>
  <si>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</si>
  <si>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</si>
  <si>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</si>
  <si>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</si>
  <si>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</si>
  <si>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</si>
  <si>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</si>
  <si>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</si>
  <si>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</si>
  <si>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</si>
  <si>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</si>
  <si>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</si>
  <si>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</si>
  <si>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</si>
  <si>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</si>
  <si>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</si>
  <si>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</si>
  <si>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</si>
  <si>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</si>
  <si>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</si>
  <si>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</si>
  <si>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</si>
  <si>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</si>
  <si>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</si>
  <si>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</si>
  <si>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</si>
  <si>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</si>
  <si>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</si>
  <si>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</si>
  <si>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</si>
  <si>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</si>
  <si>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</si>
  <si>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</si>
  <si>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</si>
  <si>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</si>
  <si>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</si>
  <si>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</si>
  <si>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</si>
  <si>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</si>
  <si>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</si>
  <si>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</si>
  <si>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</si>
  <si>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</si>
  <si>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</si>
  <si>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</si>
  <si>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</si>
  <si>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</si>
  <si>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</si>
  <si>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</si>
  <si>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</si>
  <si>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</si>
  <si>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</si>
  <si>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</si>
  <si>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</si>
  <si>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</si>
  <si>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</si>
  <si>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</si>
  <si>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</si>
  <si>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</si>
  <si>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</si>
  <si>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</si>
  <si>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</si>
  <si>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</si>
  <si>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</si>
  <si>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</si>
  <si>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</si>
  <si>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</si>
  <si>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</si>
  <si>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</si>
  <si>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</si>
  <si>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</si>
  <si>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</si>
  <si>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</si>
  <si>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</si>
  <si>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</si>
  <si>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</si>
  <si>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</si>
  <si>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</si>
  <si>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</si>
  <si>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</si>
  <si>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</si>
  <si>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</si>
  <si>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</si>
  <si>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</si>
  <si>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</si>
  <si>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</si>
  <si>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</si>
  <si>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</si>
  <si>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</si>
  <si>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</si>
  <si>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</si>
  <si>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</si>
  <si>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</si>
  <si>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</si>
  <si>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</si>
  <si>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</si>
  <si>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</si>
  <si>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</si>
  <si>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</si>
  <si>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</si>
  <si>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</si>
  <si>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</si>
  <si>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</si>
  <si>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</si>
  <si>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</si>
  <si>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</si>
  <si>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</si>
  <si>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</si>
  <si>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</si>
  <si>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</si>
  <si>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</si>
  <si>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</si>
  <si>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</si>
  <si>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</si>
  <si>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</si>
  <si>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</si>
  <si>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</si>
  <si>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</si>
  <si>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</si>
  <si>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</si>
  <si>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</si>
  <si>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</si>
  <si>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</si>
  <si>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</si>
  <si>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</si>
  <si>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</si>
  <si>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</si>
  <si>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</si>
  <si>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</si>
  <si>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</si>
  <si>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</si>
  <si>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</si>
  <si>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</si>
  <si>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</si>
  <si>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</si>
  <si>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</si>
  <si>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</si>
  <si>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</si>
  <si>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</si>
  <si>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</si>
  <si>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</si>
  <si>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</si>
  <si>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</si>
  <si>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</si>
  <si>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</si>
  <si>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</si>
  <si>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</si>
  <si>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</si>
  <si>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</si>
  <si>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</si>
  <si>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</si>
  <si>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</si>
  <si>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</si>
  <si>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</si>
  <si>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</si>
  <si>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</si>
  <si>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</si>
  <si>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</si>
  <si>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</si>
  <si>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</si>
  <si>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</si>
  <si>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</si>
  <si>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</si>
  <si>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</si>
  <si>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</si>
  <si>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</si>
  <si>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</si>
  <si>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</si>
  <si>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</si>
  <si>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</si>
  <si>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</si>
  <si>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</si>
  <si>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</si>
  <si>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</si>
  <si>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</si>
  <si>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</si>
  <si>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</si>
  <si>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</si>
  <si>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</si>
  <si>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</si>
  <si>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</si>
  <si>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</si>
  <si>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</si>
  <si>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</si>
  <si>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</si>
  <si>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</si>
  <si>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</si>
  <si>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</si>
  <si>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</si>
  <si>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</si>
  <si>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</si>
  <si>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</si>
  <si>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</si>
  <si>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</si>
  <si>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</si>
  <si>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</si>
  <si>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</si>
  <si>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</si>
  <si>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</si>
  <si>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</si>
  <si>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</si>
  <si>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</si>
  <si>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</si>
  <si>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</si>
  <si>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</si>
  <si>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</si>
  <si>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</si>
  <si>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</si>
  <si>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</si>
  <si>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</si>
  <si>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</si>
  <si>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</si>
  <si>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</si>
  <si>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</si>
  <si>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</si>
  <si>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</si>
  <si>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</si>
  <si>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</si>
  <si>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</si>
  <si>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</si>
  <si>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</si>
  <si>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</si>
  <si>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</si>
  <si>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</si>
  <si>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</si>
  <si>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</si>
  <si>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</si>
  <si>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</si>
  <si>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</si>
  <si>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</si>
  <si>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</si>
  <si>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</si>
  <si>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</si>
  <si>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</si>
  <si>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</si>
  <si>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</si>
  <si>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</si>
  <si>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</si>
  <si>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</si>
  <si>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</si>
  <si>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</si>
  <si>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</si>
  <si>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</si>
  <si>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</si>
  <si>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</si>
  <si>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</si>
  <si>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</si>
  <si>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</si>
  <si>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</si>
  <si>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</si>
  <si>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</si>
  <si>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</si>
  <si>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</si>
  <si>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</si>
  <si>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</si>
  <si>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</si>
  <si>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</si>
  <si>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</si>
  <si>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</si>
  <si>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</si>
  <si>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</si>
  <si>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</si>
  <si>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</si>
  <si>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</si>
  <si>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</si>
  <si>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</si>
  <si>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</si>
  <si>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</si>
  <si>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</si>
  <si>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</si>
  <si>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</si>
  <si>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</si>
  <si>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</si>
  <si>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</si>
  <si>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</si>
  <si>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</si>
  <si>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</si>
  <si>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</si>
  <si>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</si>
  <si>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</si>
  <si>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</si>
  <si>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</si>
  <si>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</si>
  <si>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</si>
  <si>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</si>
  <si>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</si>
  <si>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</si>
  <si>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</si>
  <si>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</si>
  <si>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</si>
  <si>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</si>
  <si>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</si>
  <si>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</si>
  <si>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</si>
  <si>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</si>
  <si>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</si>
  <si>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</si>
  <si>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</si>
  <si>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</si>
  <si>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</si>
  <si>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</si>
  <si>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</si>
  <si>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</si>
  <si>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</si>
  <si>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</si>
  <si>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</si>
  <si>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</si>
  <si>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</si>
  <si>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</si>
  <si>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</si>
  <si>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</si>
  <si>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</si>
  <si>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</si>
  <si>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</si>
  <si>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</si>
  <si>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</si>
  <si>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</si>
  <si>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</si>
  <si>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</si>
  <si>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</si>
  <si>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</si>
  <si>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</si>
  <si>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</si>
  <si>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</si>
  <si>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</si>
  <si>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</si>
  <si>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</si>
  <si>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</si>
  <si>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</si>
  <si>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</si>
  <si>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</si>
  <si>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</si>
  <si>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</si>
  <si>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</si>
  <si>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</si>
  <si>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</si>
  <si>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</si>
  <si>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</si>
  <si>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</si>
  <si>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</si>
  <si>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</si>
  <si>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</si>
  <si>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</si>
  <si>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</si>
  <si>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</si>
  <si>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</si>
  <si>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</si>
  <si>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</si>
  <si>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</si>
  <si>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</si>
  <si>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</si>
  <si>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</si>
  <si>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</si>
  <si>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</si>
  <si>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</si>
  <si>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</si>
  <si>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</si>
  <si>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</si>
  <si>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</si>
  <si>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</si>
  <si>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</si>
  <si>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</si>
  <si>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</si>
  <si>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</si>
  <si>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</si>
  <si>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</si>
  <si>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</si>
  <si>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</si>
  <si>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</si>
  <si>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</si>
  <si>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</si>
  <si>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</si>
  <si>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</si>
  <si>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</si>
  <si>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</si>
  <si>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</si>
  <si>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</si>
  <si>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</si>
  <si>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</si>
  <si>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</si>
  <si>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</si>
  <si>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</si>
  <si>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</si>
  <si>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</si>
  <si>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</si>
  <si>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</si>
  <si>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</si>
  <si>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</si>
  <si>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</si>
  <si>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</si>
  <si>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</si>
  <si>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</si>
  <si>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</si>
  <si>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</si>
  <si>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</si>
  <si>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</si>
  <si>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</si>
  <si>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</si>
  <si>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</si>
  <si>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</si>
  <si>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</si>
  <si>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</si>
  <si>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</si>
  <si>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</si>
  <si>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</si>
  <si>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</si>
  <si>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</si>
  <si>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</si>
  <si>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</si>
  <si>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</si>
  <si>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</si>
  <si>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</si>
  <si>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</si>
  <si>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</si>
  <si>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</si>
  <si>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</si>
  <si>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</si>
  <si>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</si>
  <si>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</si>
  <si>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</si>
  <si>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</si>
  <si>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</si>
  <si>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</si>
  <si>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</si>
  <si>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</si>
  <si>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</si>
  <si>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</si>
  <si>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</si>
  <si>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</si>
  <si>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</si>
  <si>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</si>
  <si>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</si>
  <si>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</si>
  <si>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</si>
  <si>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</si>
  <si>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</si>
  <si>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</si>
  <si>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</si>
  <si>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</si>
  <si>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</si>
  <si>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</si>
  <si>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</si>
  <si>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</si>
  <si>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</si>
  <si>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</si>
  <si>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</si>
  <si>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</si>
  <si>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</si>
  <si>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</si>
  <si>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</si>
  <si>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</si>
  <si>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</si>
  <si>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</si>
  <si>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</si>
  <si>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</si>
  <si>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</si>
  <si>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</si>
  <si>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</si>
  <si>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</si>
  <si>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</si>
  <si>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</si>
  <si>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</si>
  <si>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</si>
  <si>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</si>
  <si>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</si>
  <si>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</si>
  <si>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</si>
  <si>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</si>
  <si>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</si>
  <si>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</si>
  <si>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</si>
  <si>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</si>
  <si>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</si>
  <si>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</si>
  <si>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</si>
  <si>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</si>
  <si>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</si>
  <si>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</si>
  <si>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</si>
  <si>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</si>
  <si>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</si>
  <si>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</si>
  <si>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</si>
  <si>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</si>
  <si>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</si>
  <si>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</si>
  <si>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</si>
  <si>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</si>
  <si>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</si>
  <si>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</si>
  <si>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</si>
  <si>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</si>
  <si>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</si>
  <si>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</si>
  <si>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</si>
  <si>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</si>
  <si>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</si>
  <si>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</si>
  <si>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</si>
  <si>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</si>
  <si>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</si>
  <si>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</si>
  <si>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</si>
  <si>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</si>
  <si>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</si>
  <si>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</si>
  <si>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</si>
  <si>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</si>
  <si>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</si>
  <si>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</si>
  <si>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</si>
  <si>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</si>
  <si>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</si>
  <si>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</si>
  <si>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</si>
  <si>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</si>
  <si>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</si>
  <si>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</si>
  <si>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</si>
  <si>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</si>
  <si>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</si>
  <si>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</si>
  <si>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</si>
  <si>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</si>
  <si>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</si>
  <si>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</si>
  <si>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</si>
  <si>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</si>
  <si>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</si>
  <si>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</si>
  <si>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</si>
  <si>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</si>
  <si>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</si>
  <si>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</si>
  <si>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</si>
  <si>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</si>
  <si>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</si>
  <si>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</si>
  <si>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</si>
  <si>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</si>
  <si>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</si>
  <si>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</si>
  <si>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</si>
  <si>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</si>
  <si>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</si>
  <si>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</si>
  <si>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</si>
  <si>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</si>
  <si>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</si>
  <si>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</si>
  <si>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</si>
  <si>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</si>
  <si>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</si>
  <si>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</si>
  <si>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</si>
  <si>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</si>
  <si>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</si>
  <si>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</si>
  <si>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</si>
  <si>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</si>
  <si>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</si>
  <si>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</si>
  <si>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</si>
  <si>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</si>
  <si>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</si>
  <si>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</si>
  <si>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</si>
  <si>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</si>
  <si>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</si>
  <si>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</si>
  <si>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</si>
  <si>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</si>
  <si>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</si>
  <si>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</si>
  <si>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</si>
  <si>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</si>
  <si>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</si>
  <si>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</si>
  <si>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</si>
  <si>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</si>
  <si>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</si>
  <si>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</si>
  <si>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</si>
  <si>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</si>
  <si>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</si>
  <si>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</si>
  <si>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</si>
  <si>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</si>
  <si>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</si>
  <si>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</si>
  <si>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</si>
  <si>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</si>
  <si>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</si>
  <si>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</si>
  <si>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</si>
  <si>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</si>
  <si>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</si>
  <si>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</si>
  <si>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</si>
  <si>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</si>
  <si>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</si>
  <si>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</si>
  <si>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</si>
  <si>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</si>
  <si>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</si>
  <si>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</si>
  <si>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</si>
  <si>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</si>
  <si>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</si>
  <si>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</si>
  <si>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</si>
  <si>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</si>
  <si>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</si>
  <si>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</si>
  <si>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</si>
  <si>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</si>
  <si>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</si>
  <si>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</si>
  <si>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</si>
  <si>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</si>
  <si>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</si>
  <si>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</si>
  <si>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</si>
  <si>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</si>
  <si>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</si>
  <si>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</si>
  <si>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</si>
  <si>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</si>
  <si>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</si>
  <si>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</si>
  <si>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</si>
  <si>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</si>
  <si>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</si>
  <si>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</si>
  <si>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</si>
  <si>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</si>
  <si>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</si>
  <si>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</si>
  <si>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</si>
  <si>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</si>
  <si>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</si>
  <si>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</si>
  <si>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</si>
  <si>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</si>
  <si>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</si>
  <si>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</si>
  <si>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</si>
  <si>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</si>
  <si>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</si>
  <si>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</si>
  <si>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</si>
  <si>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</si>
  <si>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</si>
  <si>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</si>
  <si>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</si>
  <si>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</si>
  <si>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</si>
  <si>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</si>
  <si>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</si>
  <si>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</si>
  <si>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</si>
  <si>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</si>
  <si>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</si>
  <si>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</si>
  <si>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</si>
  <si>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</si>
  <si>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</si>
  <si>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</si>
  <si>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</si>
  <si>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</si>
  <si>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</si>
  <si>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</si>
  <si>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</si>
  <si>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</si>
  <si>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</si>
  <si>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</si>
  <si>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</si>
  <si>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</si>
  <si>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</si>
  <si>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</si>
  <si>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</si>
  <si>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</si>
  <si>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</si>
  <si>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</si>
  <si>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</si>
  <si>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</si>
  <si>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</si>
  <si>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</si>
  <si>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</si>
  <si>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</si>
  <si>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</si>
  <si>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</si>
  <si>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</si>
  <si>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</si>
  <si>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</si>
  <si>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</si>
  <si>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</si>
  <si>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</si>
  <si>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</si>
  <si>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</si>
  <si>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</si>
  <si>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</si>
  <si>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</si>
  <si>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</si>
  <si>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</si>
  <si>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</si>
  <si>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</si>
  <si>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</si>
  <si>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</si>
  <si>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</si>
  <si>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</si>
  <si>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</si>
  <si>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</si>
  <si>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</si>
  <si>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</si>
  <si>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</si>
  <si>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</si>
  <si>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</si>
  <si>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</si>
  <si>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</si>
  <si>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</si>
  <si>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</si>
  <si>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</si>
  <si>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</si>
  <si>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</si>
  <si>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</si>
  <si>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</si>
  <si>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</si>
  <si>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</si>
  <si>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</si>
  <si>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</si>
  <si>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</si>
  <si>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</si>
  <si>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</si>
  <si>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</si>
  <si>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</si>
  <si>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</si>
  <si>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</si>
  <si>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</si>
  <si>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</si>
  <si>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</si>
  <si>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</si>
  <si>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</si>
  <si>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</si>
  <si>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</si>
  <si>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</si>
  <si>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</si>
  <si>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</si>
  <si>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</si>
  <si>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</si>
  <si>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</si>
  <si>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</si>
  <si>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</si>
  <si>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</si>
  <si>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</si>
  <si>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</si>
  <si>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</si>
  <si>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</si>
  <si>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</si>
  <si>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</si>
  <si>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</si>
  <si>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</si>
  <si>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</si>
  <si>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</si>
  <si>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</si>
  <si>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</si>
  <si>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</si>
  <si>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</si>
  <si>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</si>
  <si>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</si>
  <si>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</si>
  <si>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</si>
  <si>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</si>
  <si>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</si>
  <si>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</si>
  <si>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</si>
  <si>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</si>
  <si>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</si>
  <si>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</si>
  <si>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</si>
  <si>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</si>
  <si>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</si>
  <si>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</si>
  <si>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</si>
  <si>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</si>
  <si>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</si>
  <si>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</si>
  <si>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</si>
  <si>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</si>
  <si>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</si>
  <si>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</si>
  <si>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</si>
  <si>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</si>
  <si>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</si>
  <si>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</si>
  <si>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</si>
  <si>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</si>
  <si>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</si>
  <si>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</si>
  <si>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</si>
  <si>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</si>
  <si>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</si>
  <si>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</si>
  <si>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</si>
  <si>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</si>
  <si>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</si>
  <si>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</si>
  <si>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</si>
  <si>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</si>
  <si>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</si>
  <si>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</si>
  <si>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</si>
  <si>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</si>
  <si>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</si>
  <si>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</si>
  <si>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</si>
  <si>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</si>
  <si>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</si>
  <si>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</si>
  <si>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</si>
  <si>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</si>
  <si>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</si>
  <si>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</si>
  <si>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</si>
  <si>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</si>
  <si>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</si>
  <si>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</si>
  <si>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</si>
  <si>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</si>
  <si>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</si>
  <si>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</si>
  <si>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</si>
  <si>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</si>
  <si>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</si>
  <si>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</si>
  <si>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</si>
  <si>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</si>
  <si>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</si>
  <si>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</si>
  <si>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</si>
  <si>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</si>
  <si>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</si>
  <si>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</si>
  <si>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</si>
  <si>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</si>
  <si>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</si>
  <si>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</si>
  <si>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</si>
  <si>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</si>
  <si>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</si>
  <si>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</si>
  <si>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</si>
  <si>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</si>
  <si>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</si>
  <si>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</si>
  <si>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</si>
  <si>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</si>
  <si>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</si>
  <si>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</si>
  <si>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</si>
  <si>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</si>
  <si>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</si>
  <si>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</si>
  <si>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</si>
  <si>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</si>
  <si>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</si>
  <si>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</si>
  <si>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</si>
  <si>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</si>
  <si>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</si>
  <si>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</si>
  <si>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</si>
  <si>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</si>
  <si>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</si>
  <si>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</si>
  <si>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</si>
  <si>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</si>
  <si>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</si>
  <si>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</si>
  <si>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</si>
  <si>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</si>
  <si>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</si>
  <si>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</si>
  <si>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</si>
  <si>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</si>
  <si>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</si>
  <si>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</si>
  <si>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</si>
  <si>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</si>
  <si>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</si>
  <si>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</si>
  <si>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</si>
  <si>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</si>
  <si>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</si>
  <si>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</si>
  <si>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</si>
  <si>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</si>
  <si>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</si>
  <si>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</si>
  <si>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</si>
  <si>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</si>
  <si>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</si>
  <si>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</si>
  <si>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</si>
  <si>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</si>
  <si>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</si>
  <si>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</si>
  <si>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</si>
  <si>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</si>
  <si>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</si>
  <si>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</si>
  <si>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</si>
  <si>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</si>
  <si>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</si>
  <si>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</si>
  <si>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</si>
  <si>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</si>
  <si>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</si>
  <si>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</si>
  <si>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</si>
  <si>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</si>
  <si>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</si>
  <si>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</si>
  <si>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</si>
  <si>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</si>
  <si>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</si>
  <si>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</si>
  <si>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</si>
  <si>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</si>
  <si>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</si>
  <si>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</si>
  <si>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</si>
  <si>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</si>
  <si>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</si>
  <si>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</si>
  <si>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</si>
  <si>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</si>
  <si>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</si>
  <si>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</si>
  <si>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</si>
  <si>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</si>
  <si>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</si>
  <si>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</si>
  <si>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</si>
  <si>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</si>
  <si>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</si>
  <si>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</si>
  <si>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</si>
  <si>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</si>
  <si>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</si>
  <si>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</si>
  <si>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</si>
  <si>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</si>
  <si>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</si>
  <si>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</si>
  <si>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</si>
  <si>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</si>
  <si>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</si>
  <si>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</si>
  <si>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</si>
  <si>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</si>
  <si>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</si>
  <si>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</si>
  <si>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</si>
  <si>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</si>
  <si>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</si>
  <si>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</si>
  <si>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</si>
  <si>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</si>
  <si>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</si>
  <si>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</si>
  <si>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</si>
  <si>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</si>
  <si>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</si>
  <si>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</si>
  <si>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</si>
  <si>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</si>
  <si>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</si>
  <si>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</si>
  <si>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</si>
  <si>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</si>
  <si>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</si>
  <si>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</si>
  <si>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</si>
  <si>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</si>
  <si>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</si>
  <si>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</si>
  <si>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</si>
  <si>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</si>
  <si>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</si>
  <si>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</si>
  <si>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</si>
  <si>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</si>
  <si>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</si>
  <si>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</si>
  <si>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</si>
  <si>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</si>
  <si>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</si>
  <si>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</si>
  <si>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</si>
  <si>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</si>
  <si>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</si>
  <si>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</si>
  <si>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</si>
  <si>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</si>
  <si>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</si>
  <si>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</si>
  <si>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</si>
  <si>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</si>
  <si>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</si>
  <si>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</si>
  <si>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</si>
  <si>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</si>
  <si>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</si>
  <si>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</si>
  <si>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</si>
  <si>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</si>
  <si>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</si>
  <si>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</si>
  <si>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</si>
  <si>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</si>
  <si>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</si>
  <si>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</si>
  <si>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</si>
  <si>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</si>
  <si>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</si>
  <si>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</si>
  <si>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</si>
  <si>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</si>
  <si>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</si>
  <si>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</si>
  <si>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</si>
  <si>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</si>
  <si>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</si>
  <si>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</si>
  <si>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</si>
  <si>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</si>
  <si>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</si>
  <si>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</si>
  <si>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</si>
  <si>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</si>
  <si>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</si>
  <si>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</si>
  <si>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</si>
  <si>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</si>
  <si>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</si>
  <si>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</si>
  <si>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</si>
  <si>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</si>
  <si>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</si>
  <si>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</si>
  <si>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</si>
  <si>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</si>
  <si>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</si>
  <si>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</si>
  <si>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</si>
  <si>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</si>
  <si>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</si>
  <si>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</si>
  <si>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</si>
  <si>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</si>
  <si>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</si>
  <si>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</si>
  <si>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</si>
  <si>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</si>
  <si>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</si>
  <si>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</si>
  <si>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</si>
  <si>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</si>
  <si>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</si>
  <si>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</si>
  <si>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</si>
  <si>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</si>
  <si>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</si>
  <si>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</si>
  <si>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</si>
  <si>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</si>
  <si>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</si>
  <si>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</si>
  <si>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</si>
  <si>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</si>
  <si>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</si>
  <si>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</si>
  <si>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</si>
  <si>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</si>
  <si>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</si>
  <si>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</si>
  <si>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</si>
  <si>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</si>
  <si>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</si>
  <si>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</si>
  <si>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</si>
  <si>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</si>
  <si>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</si>
  <si>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</si>
  <si>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</si>
  <si>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</si>
  <si>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</si>
  <si>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</si>
  <si>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</si>
  <si>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</si>
  <si>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</si>
  <si>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</si>
  <si>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</si>
  <si>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</si>
  <si>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</si>
  <si>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</si>
  <si>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</si>
  <si>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</si>
  <si>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</si>
  <si>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</si>
  <si>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</si>
  <si>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</si>
  <si>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</si>
  <si>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</si>
  <si>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</si>
  <si>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</si>
  <si>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</si>
  <si>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</si>
  <si>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</si>
  <si>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</si>
  <si>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</si>
  <si>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</si>
  <si>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</si>
  <si>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</si>
  <si>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</si>
  <si>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</si>
  <si>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</si>
  <si>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</si>
  <si>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</si>
  <si>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</si>
  <si>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</si>
  <si>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</si>
  <si>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</si>
  <si>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</si>
  <si>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</si>
  <si>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</si>
  <si>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</si>
  <si>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</si>
  <si>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</si>
  <si>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</si>
  <si>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</si>
  <si>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</si>
  <si>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</si>
  <si>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</si>
  <si>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</si>
  <si>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</si>
  <si>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</si>
  <si>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</si>
  <si>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</si>
  <si>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</si>
  <si>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</si>
  <si>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</si>
  <si>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</si>
  <si>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</si>
  <si>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</si>
  <si>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</si>
  <si>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</si>
  <si>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</si>
  <si>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</si>
  <si>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</si>
  <si>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</si>
  <si>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</si>
  <si>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</si>
  <si>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</si>
  <si>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</si>
  <si>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</si>
  <si>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</si>
  <si>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</si>
  <si>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</si>
  <si>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</si>
  <si>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</si>
  <si>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</si>
  <si>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</si>
  <si>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</si>
  <si>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</si>
  <si>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</si>
  <si>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</si>
  <si>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</si>
  <si>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</si>
  <si>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</si>
  <si>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</si>
  <si>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</si>
  <si>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</si>
  <si>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</si>
  <si>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</si>
  <si>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</si>
  <si>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</si>
  <si>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</si>
  <si>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</si>
  <si>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</si>
  <si>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</si>
  <si>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</si>
  <si>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</si>
  <si>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</si>
  <si>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</si>
  <si>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</si>
  <si>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</si>
  <si>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</si>
  <si>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</si>
  <si>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</si>
  <si>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</si>
  <si>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</si>
  <si>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</si>
  <si>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</si>
  <si>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</si>
  <si>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</si>
  <si>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</si>
  <si>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</si>
  <si>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</si>
  <si>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</si>
  <si>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</si>
  <si>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</si>
  <si>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</si>
  <si>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</si>
  <si>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</si>
  <si>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</si>
  <si>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</si>
  <si>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</si>
  <si>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</si>
  <si>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</si>
  <si>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</si>
  <si>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</si>
  <si>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</si>
  <si>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</si>
  <si>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</si>
  <si>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</si>
  <si>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</si>
  <si>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</si>
  <si>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</si>
  <si>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</si>
  <si>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</si>
  <si>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</si>
  <si>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</si>
  <si>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</si>
  <si>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</si>
  <si>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</si>
  <si>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</si>
  <si>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</si>
  <si>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</si>
  <si>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</si>
  <si>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</si>
  <si>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</si>
  <si>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</si>
  <si>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</si>
  <si>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</si>
  <si>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</si>
  <si>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</si>
  <si>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</si>
  <si>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</si>
  <si>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</si>
  <si>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</si>
  <si>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</si>
  <si>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</si>
  <si>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</si>
  <si>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</si>
  <si>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</si>
  <si>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</si>
  <si>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</si>
  <si>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</si>
  <si>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</si>
  <si>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</si>
  <si>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</si>
  <si>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</si>
  <si>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</si>
  <si>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</si>
  <si>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</si>
  <si>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</si>
  <si>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</si>
  <si>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</si>
  <si>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</si>
  <si>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</si>
  <si>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</si>
  <si>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</si>
  <si>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</si>
  <si>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</si>
  <si>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</si>
  <si>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</si>
  <si>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</si>
  <si>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</si>
  <si>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</si>
  <si>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</si>
  <si>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</si>
  <si>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</si>
  <si>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</si>
  <si>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</si>
  <si>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</si>
  <si>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</si>
  <si>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</si>
  <si>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</si>
  <si>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</si>
  <si>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</si>
  <si>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</si>
  <si>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</si>
  <si>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</si>
  <si>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</si>
  <si>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</si>
  <si>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</si>
  <si>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</si>
  <si>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</si>
  <si>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</si>
  <si>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</si>
  <si>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</si>
  <si>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</si>
  <si>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</si>
  <si>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</si>
  <si>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</si>
  <si>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</si>
  <si>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</si>
  <si>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</si>
  <si>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</si>
  <si>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</si>
  <si>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</si>
  <si>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</si>
  <si>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</si>
  <si>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</si>
  <si>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</si>
  <si>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</si>
  <si>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</si>
  <si>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</si>
  <si>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</si>
  <si>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</si>
  <si>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</si>
  <si>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</si>
  <si>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</si>
  <si>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</si>
  <si>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</si>
  <si>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</si>
  <si>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</si>
  <si>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</si>
  <si>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</si>
  <si>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</si>
  <si>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</si>
  <si>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</si>
  <si>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</si>
  <si>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</si>
  <si>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</si>
  <si>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</si>
  <si>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</si>
  <si>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</si>
  <si>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</si>
  <si>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</si>
  <si>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</si>
  <si>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</si>
  <si>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</si>
  <si>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</si>
  <si>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</si>
  <si>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</si>
  <si>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</si>
  <si>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</si>
  <si>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</si>
  <si>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</si>
  <si>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</si>
  <si>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</si>
  <si>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</si>
  <si>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</si>
  <si>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</si>
  <si>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</si>
  <si>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</si>
  <si>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</si>
  <si>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</si>
  <si>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</si>
  <si>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</si>
  <si>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</si>
  <si>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</si>
  <si>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</si>
  <si>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</si>
  <si>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</si>
  <si>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</si>
  <si>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</si>
  <si>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</si>
  <si>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</si>
  <si>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</si>
  <si>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</si>
  <si>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</si>
  <si>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</si>
  <si>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</si>
  <si>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</si>
  <si>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</si>
  <si>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</si>
  <si>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</si>
  <si>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</si>
  <si>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</si>
  <si>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</si>
  <si>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</si>
  <si>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</si>
  <si>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</si>
  <si>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</si>
  <si>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</si>
  <si>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</si>
  <si>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</si>
  <si>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</si>
  <si>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</si>
  <si>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</si>
  <si>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</si>
  <si>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</si>
  <si>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</si>
  <si>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</si>
  <si>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</si>
  <si>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</si>
  <si>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</si>
  <si>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</si>
  <si>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</si>
  <si>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</si>
  <si>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</si>
  <si>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</si>
  <si>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</si>
  <si>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</si>
  <si>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</si>
  <si>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</si>
  <si>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</si>
  <si>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</si>
  <si>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</si>
  <si>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</si>
  <si>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</si>
  <si>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</si>
  <si>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</si>
  <si>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</si>
  <si>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</si>
  <si>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</si>
  <si>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</si>
  <si>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</si>
  <si>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</si>
  <si>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</si>
  <si>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</si>
  <si>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</si>
  <si>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</si>
  <si>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</si>
  <si>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</si>
  <si>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</si>
  <si>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</si>
  <si>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</si>
  <si>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</si>
  <si>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</si>
  <si>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</si>
  <si>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</si>
  <si>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</si>
  <si>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</si>
  <si>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</si>
  <si>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</si>
  <si>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</si>
  <si>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</si>
  <si>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</si>
  <si>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</si>
  <si>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</si>
  <si>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</si>
  <si>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</si>
  <si>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</si>
  <si>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</si>
  <si>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</si>
  <si>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</si>
  <si>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</si>
  <si>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</si>
  <si>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</si>
  <si>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</si>
  <si>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</si>
  <si>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</si>
  <si>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</si>
  <si>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</si>
  <si>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</si>
  <si>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</si>
  <si>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</si>
  <si>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</si>
  <si>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</si>
  <si>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</si>
  <si>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</si>
  <si>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</si>
  <si>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</si>
  <si>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</si>
  <si>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</si>
  <si>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</si>
  <si>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</si>
  <si>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</si>
  <si>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</si>
  <si>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</si>
  <si>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</si>
  <si>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</si>
  <si>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</si>
  <si>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</si>
  <si>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</si>
  <si>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</si>
  <si>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</si>
  <si>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</si>
  <si>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</si>
  <si>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</si>
  <si>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</si>
  <si>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</si>
  <si>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</si>
  <si>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</si>
  <si>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</si>
  <si>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</si>
  <si>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</si>
  <si>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</si>
  <si>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</si>
  <si>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</si>
  <si>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</si>
  <si>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</si>
  <si>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</si>
  <si>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</si>
  <si>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</si>
  <si>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</si>
  <si>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</si>
  <si>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</si>
  <si>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</si>
  <si>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</si>
  <si>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</si>
  <si>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</si>
  <si>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</si>
  <si>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</si>
  <si>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</si>
  <si>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</si>
  <si>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</si>
  <si>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</si>
  <si>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</si>
  <si>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</si>
  <si>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</si>
  <si>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</si>
  <si>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</si>
  <si>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</si>
  <si>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</si>
  <si>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</si>
  <si>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</si>
  <si>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</si>
  <si>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</si>
  <si>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</si>
  <si>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</si>
  <si>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</si>
  <si>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</si>
  <si>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</si>
  <si>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</si>
  <si>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</si>
  <si>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</si>
  <si>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</si>
  <si>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</si>
  <si>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</si>
  <si>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</si>
  <si>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</si>
  <si>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</si>
  <si>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</si>
  <si>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</si>
  <si>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</si>
  <si>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</si>
  <si>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</si>
  <si>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</si>
  <si>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</si>
  <si>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</si>
  <si>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</si>
  <si>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</si>
  <si>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</si>
  <si>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</si>
  <si>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</si>
  <si>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</si>
  <si>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</si>
  <si>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</si>
  <si>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</si>
  <si>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</si>
  <si>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</si>
  <si>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</si>
  <si>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</si>
  <si>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</si>
  <si>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</si>
  <si>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</si>
  <si>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</si>
  <si>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</si>
  <si>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</si>
  <si>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</si>
  <si>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</si>
  <si>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</si>
  <si>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</si>
  <si>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</si>
  <si>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</si>
  <si>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</si>
  <si>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</si>
  <si>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</si>
  <si>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</si>
  <si>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</si>
  <si>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</si>
  <si>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</si>
  <si>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</si>
  <si>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</si>
  <si>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</si>
  <si>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</si>
  <si>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</si>
  <si>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</si>
  <si>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</si>
  <si>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</si>
  <si>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</si>
  <si>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</si>
  <si>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</si>
  <si>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</si>
  <si>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</si>
  <si>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</si>
  <si>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</si>
  <si>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</si>
  <si>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</si>
  <si>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</si>
  <si>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</si>
  <si>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</si>
  <si>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</si>
  <si>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</si>
  <si>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</si>
  <si>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</si>
  <si>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</si>
  <si>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</si>
  <si>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</si>
  <si>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</si>
  <si>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</si>
  <si>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</si>
  <si>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</si>
  <si>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</si>
  <si>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</si>
  <si>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</si>
  <si>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</si>
  <si>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</si>
  <si>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</si>
  <si>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</si>
  <si>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</si>
  <si>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</si>
  <si>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</si>
  <si>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</si>
  <si>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</si>
  <si>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</si>
  <si>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</si>
  <si>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</si>
  <si>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</si>
  <si>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</si>
  <si>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</si>
  <si>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</si>
  <si>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</si>
  <si>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</si>
  <si>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</si>
  <si>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</si>
  <si>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</si>
  <si>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</si>
  <si>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</si>
  <si>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</si>
  <si>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</si>
  <si>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</si>
  <si>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</si>
  <si>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</si>
  <si>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</si>
  <si>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</si>
  <si>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</si>
  <si>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</si>
  <si>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</si>
  <si>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</si>
  <si>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</si>
  <si>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</si>
  <si>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</si>
  <si>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</si>
  <si>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</si>
  <si>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</si>
  <si>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</si>
  <si>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</si>
  <si>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</si>
  <si>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</si>
  <si>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</si>
  <si>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</si>
  <si>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</si>
  <si>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</si>
  <si>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</si>
  <si>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</si>
  <si>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</si>
  <si>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</si>
  <si>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</si>
  <si>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</si>
  <si>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</si>
  <si>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</si>
  <si>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</si>
  <si>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</si>
  <si>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</si>
  <si>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</si>
  <si>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</si>
  <si>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</si>
  <si>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</si>
  <si>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</si>
  <si>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</si>
  <si>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</si>
  <si>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</si>
  <si>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</si>
  <si>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</si>
  <si>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</si>
  <si>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</si>
  <si>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</si>
  <si>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</si>
  <si>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</si>
  <si>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</si>
  <si>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</si>
  <si>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</si>
  <si>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</si>
  <si>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</si>
  <si>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</si>
  <si>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</si>
  <si>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</si>
  <si>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</si>
  <si>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</si>
  <si>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</si>
  <si>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</si>
  <si>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</si>
  <si>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</si>
  <si>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</si>
  <si>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</si>
  <si>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</si>
  <si>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</si>
  <si>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</si>
  <si>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</si>
  <si>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</si>
  <si>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</si>
  <si>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</si>
  <si>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</si>
  <si>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</si>
  <si>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</si>
  <si>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</si>
  <si>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</si>
  <si>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</si>
  <si>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</si>
  <si>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</si>
  <si>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</si>
  <si>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</si>
  <si>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</si>
  <si>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</si>
  <si>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</si>
  <si>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</si>
  <si>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</si>
  <si>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</si>
  <si>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</si>
  <si>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</si>
  <si>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</si>
  <si>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</si>
  <si>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</si>
  <si>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</si>
  <si>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</si>
  <si>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</si>
  <si>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</si>
  <si>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</si>
  <si>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</si>
  <si>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</si>
  <si>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</si>
  <si>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</si>
  <si>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</si>
  <si>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</si>
  <si>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</si>
  <si>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</si>
  <si>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</si>
  <si>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</si>
  <si>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</si>
  <si>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</si>
  <si>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</si>
  <si>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</si>
  <si>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</si>
  <si>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</si>
  <si>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</si>
  <si>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</si>
  <si>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</si>
  <si>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</si>
  <si>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</si>
  <si>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</si>
  <si>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</si>
  <si>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</si>
  <si>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</si>
  <si>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</si>
  <si>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</si>
  <si>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</si>
  <si>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</si>
  <si>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</si>
  <si>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</si>
  <si>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</si>
  <si>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</si>
  <si>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</si>
  <si>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</si>
  <si>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</si>
  <si>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</si>
  <si>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</si>
  <si>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</si>
  <si>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</si>
  <si>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</si>
  <si>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</si>
  <si>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</si>
  <si>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</si>
  <si>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</si>
  <si>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</si>
  <si>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</si>
  <si>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</si>
  <si>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</si>
  <si>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</si>
  <si>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</si>
  <si>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</si>
  <si>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</si>
  <si>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</si>
  <si>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</si>
  <si>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</si>
  <si>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</si>
  <si>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</si>
  <si>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</si>
  <si>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</si>
  <si>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</si>
  <si>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</si>
  <si>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</si>
  <si>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</si>
  <si>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</si>
  <si>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</si>
  <si>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</si>
  <si>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</si>
  <si>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</si>
  <si>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</si>
  <si>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</si>
  <si>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</si>
  <si>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</si>
  <si>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</si>
  <si>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</si>
  <si>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</si>
  <si>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</si>
  <si>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</si>
  <si>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</si>
  <si>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</si>
  <si>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</si>
  <si>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</si>
  <si>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</si>
  <si>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</si>
  <si>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</si>
  <si>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</si>
  <si>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</si>
  <si>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</si>
  <si>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</si>
  <si>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</si>
  <si>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</si>
  <si>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</si>
  <si>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</si>
  <si>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</si>
  <si>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</si>
  <si>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</si>
  <si>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</si>
  <si>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</si>
  <si>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</si>
  <si>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</si>
  <si>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</si>
  <si>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</si>
  <si>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</si>
  <si>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</si>
  <si>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</si>
  <si>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</si>
  <si>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</si>
  <si>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</si>
  <si>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</si>
  <si>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</si>
  <si>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</si>
  <si>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</si>
  <si>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</si>
  <si>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</si>
  <si>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</si>
  <si>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</si>
  <si>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</si>
  <si>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</si>
  <si>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</si>
  <si>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</si>
  <si>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</si>
  <si>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</si>
  <si>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</si>
  <si>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</si>
  <si>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</si>
  <si>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</si>
  <si>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</si>
  <si>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</si>
  <si>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</si>
  <si>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</si>
  <si>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</si>
  <si>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</si>
  <si>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</si>
  <si>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</si>
  <si>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</si>
  <si>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</si>
  <si>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</si>
  <si>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</si>
  <si>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</si>
  <si>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</si>
  <si>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</si>
  <si>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</si>
  <si>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</si>
  <si>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</si>
  <si>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</si>
  <si>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</si>
  <si>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</si>
  <si>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</si>
  <si>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</si>
  <si>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</si>
  <si>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</si>
  <si>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</si>
  <si>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</si>
  <si>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</si>
  <si>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</si>
  <si>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</si>
  <si>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</si>
  <si>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</si>
  <si>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</si>
  <si>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</si>
  <si>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</si>
  <si>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</si>
  <si>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</si>
  <si>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</si>
  <si>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</si>
  <si>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</si>
  <si>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</si>
  <si>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</si>
  <si>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</si>
  <si>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</si>
  <si>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</si>
  <si>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</si>
  <si>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</si>
  <si>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</si>
  <si>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</si>
  <si>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</si>
  <si>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</si>
  <si>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</si>
  <si>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</si>
  <si>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</si>
  <si>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</si>
  <si>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</si>
  <si>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</si>
  <si>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</si>
  <si>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</si>
  <si>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</si>
  <si>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</si>
  <si>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</si>
  <si>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</si>
  <si>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</si>
  <si>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</si>
  <si>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</si>
  <si>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</si>
  <si>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</si>
  <si>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</si>
  <si>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</si>
  <si>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</si>
  <si>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</si>
  <si>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</si>
  <si>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</si>
  <si>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</si>
  <si>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</si>
  <si>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</si>
  <si>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</si>
  <si>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</si>
  <si>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</si>
  <si>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</si>
  <si>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</si>
  <si>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</si>
  <si>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</si>
  <si>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</si>
  <si>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</si>
  <si>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</si>
  <si>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</si>
  <si>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</si>
  <si>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</si>
  <si>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</si>
  <si>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</si>
  <si>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</si>
  <si>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</si>
  <si>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</si>
  <si>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</si>
  <si>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</si>
  <si>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</si>
  <si>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</si>
  <si>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</si>
  <si>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</si>
  <si>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</si>
  <si>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</si>
  <si>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</si>
  <si>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</si>
  <si>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</si>
  <si>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</si>
  <si>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</si>
  <si>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</si>
  <si>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</si>
  <si>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</si>
  <si>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</si>
  <si>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</si>
  <si>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</si>
  <si>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</si>
  <si>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</si>
  <si>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</si>
  <si>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</si>
  <si>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</si>
  <si>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</si>
  <si>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</si>
  <si>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</si>
  <si>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</si>
  <si>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</si>
  <si>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</si>
  <si>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</si>
  <si>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</si>
  <si>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</si>
  <si>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</si>
  <si>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</si>
  <si>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</si>
  <si>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</si>
  <si>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</si>
  <si>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</si>
  <si>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</si>
  <si>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</si>
  <si>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</si>
  <si>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</si>
  <si>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</si>
  <si>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</si>
  <si>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</si>
  <si>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</si>
  <si>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</si>
  <si>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</si>
  <si>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</si>
  <si>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</si>
  <si>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</si>
  <si>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</si>
  <si>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</si>
  <si>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</si>
  <si>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</si>
  <si>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</si>
  <si>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</si>
  <si>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</si>
  <si>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</si>
  <si>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</si>
  <si>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</si>
  <si>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</si>
  <si>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</si>
  <si>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</si>
  <si>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</si>
  <si>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</si>
  <si>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</si>
  <si>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</si>
  <si>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</si>
  <si>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</si>
  <si>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</si>
  <si>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</si>
  <si>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</si>
  <si>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</si>
  <si>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</si>
  <si>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</si>
  <si>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</si>
  <si>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</si>
  <si>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</si>
  <si>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</si>
  <si>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</si>
  <si>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</si>
  <si>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</si>
  <si>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</si>
  <si>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</si>
  <si>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</si>
  <si>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</si>
  <si>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</si>
  <si>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</si>
  <si>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</si>
  <si>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</si>
  <si>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</si>
  <si>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</si>
  <si>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</si>
  <si>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</si>
  <si>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</si>
  <si>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</si>
  <si>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</si>
  <si>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</si>
  <si>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</si>
  <si>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</si>
  <si>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</si>
  <si>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</si>
  <si>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</si>
  <si>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</si>
  <si>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</si>
  <si>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</si>
  <si>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</si>
  <si>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</si>
  <si>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</si>
  <si>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</si>
  <si>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</si>
  <si>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</si>
  <si>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</si>
  <si>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</si>
  <si>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</si>
  <si>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</si>
  <si>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</si>
  <si>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</si>
  <si>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</si>
  <si>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</si>
  <si>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</si>
  <si>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</si>
  <si>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</si>
  <si>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</si>
  <si>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</si>
  <si>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</si>
  <si>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</si>
  <si>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</si>
  <si>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</si>
  <si>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</si>
  <si>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</si>
  <si>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</si>
  <si>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</si>
  <si>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</si>
  <si>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</si>
  <si>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</si>
  <si>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</si>
  <si>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</si>
  <si>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</si>
  <si>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</si>
  <si>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</si>
  <si>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</si>
  <si>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</si>
  <si>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</si>
  <si>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</si>
  <si>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</si>
  <si>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</si>
  <si>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</si>
  <si>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</si>
  <si>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</si>
  <si>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</si>
  <si>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</si>
  <si>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</si>
  <si>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</si>
  <si>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</si>
  <si>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</si>
  <si>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</si>
  <si>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</si>
  <si>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</si>
  <si>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</si>
  <si>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</si>
  <si>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</si>
  <si>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</si>
  <si>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</si>
  <si>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</si>
  <si>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</si>
  <si>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</si>
  <si>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</si>
  <si>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</si>
  <si>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</si>
  <si>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</si>
  <si>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</si>
  <si>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</si>
  <si>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</si>
  <si>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</si>
  <si>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</si>
  <si>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</si>
  <si>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</si>
  <si>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</si>
  <si>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</si>
  <si>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</si>
  <si>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</si>
  <si>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</si>
  <si>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</si>
  <si>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</si>
  <si>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</si>
  <si>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</si>
  <si>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</si>
  <si>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</si>
  <si>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</si>
  <si>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</si>
  <si>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</si>
  <si>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</si>
  <si>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</si>
  <si>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</si>
  <si>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</si>
  <si>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</si>
  <si>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</si>
  <si>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</si>
  <si>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</si>
  <si>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</si>
  <si>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</si>
  <si>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</si>
  <si>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</si>
  <si>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</si>
  <si>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</si>
  <si>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</si>
  <si>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</si>
  <si>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</si>
  <si>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</si>
  <si>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</si>
  <si>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</si>
  <si>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</si>
  <si>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</si>
  <si>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</si>
  <si>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</si>
  <si>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</si>
  <si>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</si>
  <si>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</si>
  <si>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</si>
  <si>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</si>
  <si>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</si>
  <si>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</si>
  <si>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</si>
  <si>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</si>
  <si>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</si>
  <si>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</si>
  <si>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</si>
  <si>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</si>
  <si>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</si>
  <si>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</si>
  <si>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</si>
  <si>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</si>
  <si>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</si>
  <si>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</si>
  <si>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</si>
  <si>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</si>
  <si>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</si>
  <si>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</si>
  <si>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</si>
  <si>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</si>
  <si>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</si>
  <si>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</si>
  <si>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</si>
  <si>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</si>
  <si>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</si>
  <si>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</si>
  <si>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</si>
  <si>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</si>
  <si>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</si>
  <si>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</si>
  <si>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</si>
  <si>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</si>
  <si>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</si>
  <si>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</si>
  <si>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</si>
  <si>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</si>
  <si>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</si>
  <si>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</si>
  <si>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</si>
  <si>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</si>
  <si>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</si>
  <si>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</si>
  <si>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</si>
  <si>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</si>
  <si>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</si>
  <si>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</si>
  <si>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</si>
  <si>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</si>
  <si>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</si>
  <si>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</si>
  <si>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</si>
  <si>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</si>
  <si>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</si>
  <si>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</si>
  <si>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</si>
  <si>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</si>
  <si>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</si>
  <si>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</si>
  <si>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</si>
  <si>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</si>
  <si>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</si>
  <si>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</si>
  <si>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</si>
  <si>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</si>
  <si>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</si>
  <si>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</si>
  <si>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</si>
  <si>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</si>
  <si>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</si>
  <si>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</si>
  <si>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</si>
  <si>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</si>
  <si>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</si>
  <si>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</si>
  <si>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</si>
  <si>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</si>
  <si>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</si>
  <si>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</si>
  <si>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</si>
  <si>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</si>
  <si>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</si>
  <si>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</si>
  <si>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</si>
  <si>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</si>
  <si>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</si>
  <si>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</si>
  <si>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</si>
  <si>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</si>
  <si>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</si>
  <si>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</si>
  <si>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</si>
  <si>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</si>
  <si>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</si>
  <si>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</si>
  <si>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</si>
  <si>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</si>
  <si>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</si>
  <si>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</si>
  <si>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</si>
  <si>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</si>
  <si>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</si>
  <si>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</si>
  <si>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</si>
  <si>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</si>
  <si>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</si>
  <si>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</si>
  <si>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</si>
  <si>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</si>
  <si>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</si>
  <si>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</si>
  <si>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</si>
  <si>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</si>
  <si>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</si>
  <si>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</si>
  <si>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</si>
  <si>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</si>
  <si>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</si>
  <si>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</si>
  <si>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</si>
  <si>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</si>
  <si>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</si>
  <si>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</si>
  <si>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</si>
  <si>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</si>
  <si>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</si>
  <si>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</si>
  <si>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</si>
  <si>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</si>
  <si>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</si>
  <si>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</si>
  <si>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</si>
  <si>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</si>
  <si>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</si>
  <si>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</si>
  <si>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</si>
  <si>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</si>
  <si>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</si>
  <si>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</si>
  <si>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</si>
  <si>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</si>
  <si>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</si>
  <si>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</si>
  <si>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</si>
  <si>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</si>
  <si>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</si>
  <si>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</si>
  <si>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</si>
  <si>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</si>
  <si>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</si>
  <si>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</si>
  <si>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</si>
  <si>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</si>
  <si>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</si>
  <si>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</si>
  <si>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</si>
  <si>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</si>
  <si>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</si>
  <si>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</si>
  <si>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</si>
  <si>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</si>
  <si>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</si>
  <si>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</si>
  <si>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</si>
  <si>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</si>
  <si>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</si>
  <si>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</si>
  <si>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</si>
  <si>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</si>
  <si>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</si>
  <si>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</si>
  <si>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</si>
  <si>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</si>
  <si>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</si>
  <si>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</si>
  <si>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</si>
  <si>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</si>
  <si>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</si>
  <si>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</si>
  <si>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</si>
  <si>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</si>
  <si>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</si>
  <si>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</si>
  <si>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</si>
  <si>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</si>
  <si>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</si>
  <si>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</si>
  <si>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</si>
  <si>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</si>
  <si>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</si>
  <si>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</si>
  <si>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</si>
  <si>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</si>
  <si>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</si>
  <si>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</si>
  <si>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</si>
  <si>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</si>
  <si>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</si>
  <si>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</si>
  <si>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</si>
  <si>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</si>
  <si>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</si>
  <si>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</si>
  <si>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</si>
  <si>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</si>
  <si>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</si>
  <si>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</si>
  <si>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</si>
  <si>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</si>
  <si>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</si>
  <si>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</si>
  <si>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</si>
  <si>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</si>
  <si>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</si>
  <si>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</si>
  <si>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</si>
  <si>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</si>
  <si>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</si>
  <si>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</si>
  <si>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</si>
  <si>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</si>
  <si>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</si>
  <si>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</si>
  <si>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</si>
  <si>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</si>
  <si>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</si>
  <si>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</si>
  <si>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</si>
  <si>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</si>
  <si>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</si>
  <si>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</si>
  <si>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</si>
  <si>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</si>
  <si>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</si>
  <si>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</si>
  <si>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</si>
  <si>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</si>
  <si>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</si>
  <si>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</si>
  <si>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</si>
  <si>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</si>
  <si>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</si>
  <si>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</si>
  <si>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</si>
  <si>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</si>
  <si>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</si>
  <si>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</si>
  <si>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</si>
  <si>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</si>
  <si>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</si>
  <si>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</si>
  <si>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</si>
  <si>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</si>
  <si>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</si>
  <si>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</si>
  <si>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</si>
  <si>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</si>
  <si>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</si>
  <si>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</si>
  <si>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</si>
  <si>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</si>
  <si>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</si>
  <si>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</si>
  <si>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</si>
  <si>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</si>
  <si>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</si>
  <si>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</si>
  <si>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</si>
  <si>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</si>
  <si>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</si>
  <si>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</si>
  <si>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</si>
  <si>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</si>
  <si>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</si>
  <si>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</si>
  <si>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</si>
  <si>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</si>
  <si>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</si>
  <si>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</si>
  <si>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</si>
  <si>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</si>
  <si>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</si>
  <si>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</si>
  <si>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</si>
  <si>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</si>
  <si>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</si>
  <si>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</si>
  <si>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</si>
  <si>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</si>
  <si>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</si>
  <si>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</si>
  <si>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</si>
  <si>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</si>
  <si>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</si>
  <si>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</si>
  <si>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</si>
  <si>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</si>
  <si>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</si>
  <si>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</si>
  <si>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</si>
  <si>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</si>
  <si>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</si>
  <si>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</si>
  <si>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</si>
  <si>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</si>
  <si>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</si>
  <si>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</si>
  <si>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</si>
  <si>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</si>
  <si>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</si>
  <si>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</si>
  <si>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</si>
  <si>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</si>
  <si>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</si>
  <si>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</si>
  <si>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</si>
  <si>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</si>
  <si>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</si>
  <si>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</si>
  <si>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</si>
  <si>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</si>
  <si>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</si>
  <si>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</si>
  <si>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</si>
  <si>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</si>
  <si>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</si>
  <si>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</si>
  <si>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</si>
  <si>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</si>
  <si>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</si>
  <si>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</si>
  <si>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</si>
  <si>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</si>
  <si>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</si>
  <si>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</si>
  <si>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</si>
  <si>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</si>
  <si>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</si>
  <si>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</si>
  <si>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</si>
  <si>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</si>
  <si>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</si>
  <si>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</si>
  <si>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</si>
  <si>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</si>
  <si>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</si>
  <si>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</si>
  <si>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</si>
  <si>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</si>
  <si>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</si>
  <si>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</si>
  <si>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</si>
  <si>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</si>
  <si>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</si>
  <si>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</si>
  <si>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</si>
  <si>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</si>
  <si>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</si>
  <si>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</si>
  <si>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</si>
  <si>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</si>
  <si>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</si>
  <si>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</si>
  <si>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</si>
  <si>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</si>
  <si>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</si>
  <si>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</si>
  <si>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</si>
  <si>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</si>
  <si>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</si>
  <si>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</si>
  <si>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</si>
  <si>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</si>
  <si>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</si>
  <si>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</si>
  <si>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</si>
  <si>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</si>
  <si>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</si>
  <si>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</si>
  <si>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</si>
  <si>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</si>
  <si>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</si>
  <si>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</si>
  <si>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</si>
  <si>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</si>
  <si>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</si>
  <si>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</si>
  <si>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</si>
  <si>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</si>
  <si>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</si>
  <si>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</si>
  <si>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</si>
  <si>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</si>
  <si>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</si>
  <si>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</si>
  <si>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</si>
  <si>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</si>
  <si>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</si>
  <si>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</si>
  <si>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</si>
  <si>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</si>
  <si>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</si>
  <si>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</si>
  <si>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</si>
  <si>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</si>
  <si>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</si>
  <si>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</si>
  <si>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</si>
  <si>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</si>
  <si>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</si>
  <si>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</si>
  <si>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</si>
  <si>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</si>
  <si>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</si>
  <si>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</si>
  <si>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</si>
  <si>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</si>
  <si>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</si>
  <si>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</si>
  <si>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</si>
  <si>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</si>
  <si>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</si>
  <si>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</si>
  <si>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</si>
  <si>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</si>
  <si>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</si>
  <si>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</si>
  <si>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</si>
  <si>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</si>
  <si>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</si>
  <si>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</si>
  <si>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</si>
  <si>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</si>
  <si>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</si>
  <si>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</si>
  <si>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</si>
  <si>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</si>
  <si>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</si>
  <si>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</si>
  <si>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</si>
  <si>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</si>
  <si>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</si>
  <si>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</si>
  <si>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</si>
  <si>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</si>
  <si>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</si>
  <si>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</si>
  <si>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</si>
  <si>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</si>
  <si>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</si>
  <si>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</si>
  <si>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</si>
  <si>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</si>
  <si>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</si>
  <si>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</si>
  <si>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</si>
  <si>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</si>
  <si>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</si>
  <si>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</si>
  <si>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</si>
  <si>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</si>
  <si>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</si>
  <si>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</si>
  <si>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</si>
  <si>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</si>
  <si>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</si>
  <si>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</si>
  <si>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</si>
  <si>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</si>
  <si>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</si>
  <si>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</si>
  <si>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</si>
  <si>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</si>
  <si>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</si>
  <si>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</si>
  <si>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</si>
  <si>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</si>
  <si>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</si>
  <si>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</si>
  <si>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</si>
  <si>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</si>
  <si>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</si>
  <si>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</si>
  <si>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</si>
  <si>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</si>
  <si>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</si>
  <si>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</si>
  <si>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</si>
  <si>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</si>
  <si>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</si>
  <si>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</si>
  <si>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</si>
  <si>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</si>
  <si>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</si>
  <si>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</si>
  <si>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</si>
  <si>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</si>
  <si>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</si>
  <si>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</si>
  <si>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</si>
  <si>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</si>
  <si>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</si>
  <si>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</si>
  <si>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</si>
  <si>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</si>
  <si>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</si>
  <si>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</si>
  <si>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</si>
  <si>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</si>
  <si>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</si>
  <si>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</si>
  <si>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</si>
  <si>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</si>
  <si>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</si>
  <si>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</si>
  <si>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</si>
  <si>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</si>
  <si>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</si>
  <si>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</si>
  <si>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</si>
  <si>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</si>
  <si>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</si>
  <si>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</si>
  <si>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</si>
  <si>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</si>
  <si>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</si>
  <si>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</si>
  <si>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</si>
  <si>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</si>
  <si>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</si>
  <si>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</si>
  <si>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</si>
  <si>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</si>
  <si>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</si>
  <si>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</si>
  <si>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</si>
  <si>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</si>
  <si>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</si>
  <si>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</si>
  <si>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</si>
  <si>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</si>
  <si>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</si>
  <si>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</si>
  <si>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</si>
  <si>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</si>
  <si>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</si>
  <si>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</si>
  <si>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</si>
  <si>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</si>
  <si>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</si>
  <si>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</si>
  <si>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</si>
  <si>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</si>
  <si>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</si>
  <si>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</si>
  <si>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</si>
  <si>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</si>
  <si>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</si>
  <si>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</si>
  <si>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</si>
  <si>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</si>
  <si>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</si>
  <si>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</si>
  <si>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</si>
  <si>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</si>
  <si>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</si>
  <si>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</si>
  <si>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</si>
  <si>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</si>
  <si>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</si>
  <si>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</si>
  <si>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</si>
  <si>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</si>
  <si>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</si>
  <si>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</si>
  <si>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</si>
  <si>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</si>
  <si>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</si>
  <si>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</si>
  <si>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</si>
  <si>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</si>
  <si>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</si>
  <si>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</si>
  <si>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</si>
  <si>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</si>
  <si>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</si>
  <si>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</si>
  <si>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</si>
  <si>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</si>
  <si>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</si>
  <si>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</si>
  <si>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</si>
  <si>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</si>
  <si>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</si>
  <si>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</si>
  <si>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</si>
  <si>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</si>
  <si>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</si>
  <si>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</si>
  <si>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</si>
  <si>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</si>
  <si>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</si>
  <si>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</si>
  <si>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</si>
  <si>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</si>
  <si>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</si>
  <si>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</si>
  <si>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</si>
  <si>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</si>
  <si>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</si>
  <si>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</si>
  <si>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</si>
  <si>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</si>
  <si>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</si>
  <si>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</si>
  <si>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</si>
  <si>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</si>
  <si>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</si>
  <si>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</si>
  <si>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</si>
  <si>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</si>
  <si>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</si>
  <si>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</si>
  <si>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</si>
  <si>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</si>
  <si>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</si>
  <si>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</si>
  <si>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</si>
  <si>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</si>
  <si>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</si>
  <si>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</si>
  <si>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</si>
  <si>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</si>
  <si>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</si>
  <si>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</si>
  <si>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</si>
  <si>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</si>
  <si>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</si>
  <si>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</si>
  <si>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</si>
  <si>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</si>
  <si>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</si>
  <si>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</si>
  <si>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</si>
  <si>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</si>
  <si>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</si>
  <si>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</si>
  <si>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</si>
  <si>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</si>
  <si>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</si>
  <si>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</si>
  <si>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</si>
  <si>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</si>
  <si>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</si>
  <si>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</si>
  <si>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</si>
  <si>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</si>
  <si>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</si>
  <si>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</si>
  <si>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</si>
  <si>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</si>
  <si>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</si>
  <si>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</si>
  <si>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</si>
  <si>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</si>
  <si>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</si>
  <si>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</si>
  <si>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</si>
  <si>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</si>
  <si>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</si>
  <si>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</si>
  <si>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</si>
  <si>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</si>
  <si>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</si>
  <si>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</si>
  <si>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</si>
  <si>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</si>
  <si>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</si>
  <si>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</si>
  <si>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</si>
  <si>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</si>
  <si>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</si>
  <si>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</si>
  <si>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</si>
  <si>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</si>
  <si>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</si>
  <si>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</si>
  <si>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</si>
  <si>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</si>
  <si>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</si>
  <si>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</si>
  <si>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</si>
  <si>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</si>
  <si>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</si>
  <si>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</si>
  <si>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</si>
  <si>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</si>
  <si>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</si>
  <si>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</si>
  <si>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</si>
  <si>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</si>
  <si>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</si>
  <si>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</si>
  <si>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</si>
  <si>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</si>
  <si>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</si>
  <si>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</si>
  <si>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</si>
  <si>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</si>
  <si>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</si>
  <si>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</si>
  <si>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</si>
  <si>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</si>
  <si>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</si>
  <si>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</si>
  <si>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</si>
  <si>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</si>
  <si>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</si>
  <si>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</si>
  <si>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</si>
  <si>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</si>
  <si>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</si>
  <si>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</si>
  <si>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</si>
  <si>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</si>
  <si>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</si>
  <si>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</si>
  <si>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</si>
  <si>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</si>
  <si>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</si>
  <si>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</si>
  <si>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</si>
  <si>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</si>
  <si>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</si>
  <si>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</si>
  <si>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</si>
  <si>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</si>
  <si>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</si>
  <si>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</si>
  <si>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</si>
  <si>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</si>
  <si>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</si>
  <si>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</si>
  <si>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</si>
  <si>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</si>
  <si>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</si>
  <si>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</si>
  <si>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</si>
  <si>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</si>
  <si>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</si>
  <si>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</si>
  <si>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</si>
  <si>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</si>
  <si>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</si>
  <si>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</si>
  <si>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</si>
  <si>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</si>
  <si>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</si>
  <si>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</si>
  <si>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</si>
  <si>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</si>
  <si>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</si>
  <si>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</si>
  <si>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</si>
  <si>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</si>
  <si>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</si>
  <si>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</si>
  <si>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</si>
  <si>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</si>
  <si>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</si>
  <si>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</si>
  <si>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</si>
  <si>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</si>
  <si>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</si>
  <si>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</si>
  <si>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</si>
  <si>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</si>
  <si>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</si>
  <si>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</si>
  <si>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</si>
  <si>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</si>
  <si>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</si>
  <si>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</si>
  <si>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</si>
  <si>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</si>
  <si>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</si>
  <si>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</si>
  <si>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</si>
  <si>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</si>
  <si>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</si>
  <si>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</si>
  <si>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</si>
  <si>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</si>
  <si>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</si>
  <si>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</si>
  <si>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</si>
  <si>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</si>
  <si>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</si>
  <si>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</si>
  <si>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</si>
  <si>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</si>
  <si>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</si>
  <si>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</si>
  <si>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</si>
  <si>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</si>
  <si>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</si>
  <si>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</si>
  <si>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</si>
  <si>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</si>
  <si>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</si>
  <si>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</si>
  <si>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</si>
  <si>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</si>
  <si>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</si>
  <si>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</si>
  <si>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</si>
  <si>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</si>
  <si>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</si>
  <si>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</si>
  <si>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</si>
  <si>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</si>
  <si>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</si>
  <si>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</si>
  <si>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</si>
  <si>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</si>
  <si>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</si>
  <si>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</si>
  <si>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</si>
  <si>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</si>
  <si>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</si>
  <si>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</si>
  <si>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</si>
  <si>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</si>
  <si>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</si>
  <si>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</si>
  <si>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</si>
  <si>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</si>
  <si>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</si>
  <si>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</si>
  <si>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</si>
  <si>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</si>
  <si>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</si>
  <si>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</si>
  <si>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</si>
  <si>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</si>
  <si>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</si>
  <si>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</si>
  <si>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</si>
  <si>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</si>
  <si>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</si>
  <si>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</si>
  <si>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</si>
  <si>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</si>
  <si>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</si>
  <si>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</si>
  <si>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</si>
  <si>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</si>
  <si>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</si>
  <si>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</si>
  <si>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</si>
  <si>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</si>
  <si>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</si>
  <si>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</si>
  <si>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</si>
  <si>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</si>
  <si>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</si>
  <si>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</si>
  <si>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</si>
  <si>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</si>
  <si>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</si>
  <si>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</si>
  <si>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</si>
  <si>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</si>
  <si>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</si>
  <si>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</si>
  <si>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</si>
  <si>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</si>
  <si>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</si>
  <si>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</si>
  <si>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</si>
  <si>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</si>
  <si>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</si>
  <si>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</si>
  <si>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</si>
  <si>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</si>
  <si>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</si>
  <si>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</si>
  <si>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</si>
  <si>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</si>
  <si>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</si>
  <si>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</si>
  <si>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</si>
  <si>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</si>
  <si>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</si>
  <si>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</si>
  <si>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</si>
  <si>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</si>
  <si>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</si>
  <si>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</si>
  <si>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</si>
  <si>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</si>
  <si>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</si>
  <si>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</si>
  <si>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</si>
  <si>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</si>
  <si>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</si>
  <si>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</si>
  <si>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</si>
  <si>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</si>
  <si>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</si>
  <si>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</si>
  <si>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</si>
  <si>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</si>
  <si>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</si>
  <si>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</si>
  <si>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</si>
  <si>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</si>
  <si>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</si>
  <si>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</si>
  <si>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</si>
  <si>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</si>
  <si>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</si>
  <si>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</si>
  <si>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</si>
  <si>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</si>
  <si>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</si>
  <si>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</si>
  <si>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</si>
  <si>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</si>
  <si>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</si>
  <si>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</si>
  <si>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</si>
  <si>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</si>
  <si>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</si>
  <si>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</si>
  <si>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</si>
  <si>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</si>
  <si>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</si>
  <si>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</si>
  <si>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</si>
  <si>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</si>
  <si>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</si>
  <si>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</si>
  <si>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</si>
  <si>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</si>
  <si>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</si>
  <si>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</si>
  <si>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</si>
  <si>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</si>
  <si>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</si>
  <si>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</si>
  <si>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</si>
  <si>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</si>
  <si>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</si>
  <si>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</si>
  <si>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</si>
  <si>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</si>
  <si>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</si>
  <si>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</si>
  <si>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</si>
  <si>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</si>
  <si>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</si>
  <si>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</si>
  <si>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</si>
  <si>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</si>
  <si>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</si>
  <si>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</si>
  <si>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</si>
  <si>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</si>
  <si>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</si>
  <si>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</si>
  <si>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</si>
  <si>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</si>
  <si>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</si>
  <si>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</si>
  <si>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</si>
  <si>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</si>
  <si>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</si>
  <si>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</si>
  <si>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</si>
  <si>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</si>
  <si>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</si>
  <si>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</si>
  <si>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</si>
  <si>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</si>
  <si>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</si>
  <si>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</si>
  <si>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</si>
  <si>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</si>
  <si>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</si>
  <si>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</si>
  <si>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</si>
  <si>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</si>
  <si>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</si>
  <si>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</si>
  <si>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</si>
  <si>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</si>
  <si>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</si>
  <si>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</si>
  <si>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</si>
  <si>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</si>
  <si>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</si>
  <si>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</si>
  <si>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</si>
  <si>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</si>
  <si>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</si>
  <si>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</si>
  <si>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</si>
  <si>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</si>
  <si>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</si>
  <si>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</si>
  <si>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</si>
  <si>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</si>
  <si>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</si>
  <si>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</si>
  <si>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</si>
  <si>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</si>
  <si>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</si>
  <si>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</si>
  <si>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</si>
  <si>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</si>
  <si>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</si>
  <si>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</si>
  <si>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</si>
  <si>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</si>
  <si>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</si>
  <si>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</si>
  <si>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</si>
  <si>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</si>
  <si>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</si>
  <si>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</si>
  <si>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</si>
  <si>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</si>
  <si>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</si>
  <si>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</si>
  <si>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</si>
  <si>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</si>
  <si>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</si>
  <si>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</si>
  <si>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</si>
  <si>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</si>
  <si>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</si>
  <si>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</si>
  <si>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</si>
  <si>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</si>
  <si>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</si>
  <si>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</si>
  <si>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</si>
  <si>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</si>
  <si>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</si>
  <si>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</si>
  <si>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</si>
  <si>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</si>
  <si>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</si>
  <si>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</si>
  <si>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</si>
  <si>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</si>
  <si>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</si>
  <si>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</si>
  <si>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</si>
  <si>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</si>
  <si>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</si>
  <si>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</si>
  <si>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</si>
  <si>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</si>
  <si>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</si>
  <si>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</si>
  <si>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</si>
  <si>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</si>
  <si>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</si>
  <si>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</si>
  <si>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</si>
  <si>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</si>
  <si>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</si>
  <si>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</si>
  <si>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</si>
  <si>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</si>
  <si>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</si>
  <si>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</si>
  <si>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</si>
  <si>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</si>
  <si>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</si>
  <si>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</si>
  <si>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</si>
  <si>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</si>
  <si>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</si>
  <si>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</si>
  <si>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</si>
  <si>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</si>
  <si>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</si>
  <si>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</si>
  <si>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</si>
  <si>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</si>
  <si>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</si>
  <si>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</si>
  <si>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</si>
  <si>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</si>
  <si>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</si>
  <si>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</si>
  <si>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</si>
  <si>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</si>
  <si>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</si>
  <si>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</si>
  <si>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</si>
  <si>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</si>
  <si>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</si>
  <si>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</si>
  <si>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</si>
  <si>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</si>
  <si>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</si>
  <si>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</si>
  <si>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</si>
  <si>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</si>
  <si>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</si>
  <si>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</si>
  <si>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</si>
  <si>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</si>
  <si>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</si>
  <si>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</si>
  <si>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</si>
  <si>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</si>
  <si>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</si>
  <si>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</si>
  <si>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</si>
  <si>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</si>
  <si>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</si>
  <si>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</si>
  <si>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</si>
  <si>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</si>
  <si>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</si>
  <si>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</si>
  <si>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</si>
  <si>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</si>
  <si>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</si>
  <si>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</si>
  <si>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</si>
  <si>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</si>
  <si>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</si>
  <si>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</si>
  <si>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</si>
  <si>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</si>
  <si>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</si>
  <si>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</si>
  <si>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</si>
  <si>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</si>
  <si>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</si>
  <si>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</si>
  <si>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</si>
  <si>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</si>
  <si>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</si>
  <si>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</si>
  <si>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</si>
  <si>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</si>
  <si>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</si>
  <si>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</si>
  <si>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</si>
  <si>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</si>
  <si>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</si>
  <si>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</si>
  <si>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</si>
  <si>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</si>
  <si>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</si>
  <si>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</si>
  <si>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</si>
  <si>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</si>
  <si>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</si>
  <si>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</si>
  <si>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</si>
  <si>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</si>
  <si>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</si>
  <si>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</si>
  <si>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</si>
  <si>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</si>
  <si>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</si>
  <si>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</si>
  <si>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</si>
  <si>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</si>
  <si>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</si>
  <si>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</si>
  <si>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</si>
  <si>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</si>
  <si>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</si>
  <si>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</si>
  <si>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</si>
  <si>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</si>
  <si>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</si>
  <si>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</si>
  <si>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</si>
  <si>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</si>
  <si>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</si>
  <si>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</si>
  <si>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</si>
  <si>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</si>
  <si>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</si>
  <si>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</si>
  <si>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</si>
  <si>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</si>
  <si>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</si>
  <si>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</si>
  <si>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</si>
  <si>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</si>
  <si>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</si>
  <si>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</si>
  <si>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</si>
  <si>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</si>
  <si>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</si>
  <si>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</si>
  <si>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</si>
  <si>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</si>
  <si>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</si>
  <si>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</si>
  <si>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</si>
  <si>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</si>
  <si>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</si>
  <si>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</si>
  <si>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</si>
  <si>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</si>
  <si>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</si>
  <si>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</si>
  <si>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</si>
  <si>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</si>
  <si>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</si>
  <si>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</si>
  <si>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</si>
  <si>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</si>
  <si>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</si>
  <si>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</si>
  <si>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</si>
  <si>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</si>
  <si>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</si>
  <si>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</si>
  <si>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</si>
  <si>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</si>
  <si>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</si>
  <si>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</si>
  <si>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</si>
  <si>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</si>
  <si>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</si>
  <si>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</si>
  <si>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</si>
  <si>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</si>
  <si>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</si>
  <si>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</si>
  <si>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</si>
  <si>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</si>
  <si>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</si>
  <si>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</si>
  <si>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</si>
  <si>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</si>
  <si>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</si>
  <si>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</si>
  <si>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</si>
  <si>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</si>
  <si>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</si>
  <si>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</si>
  <si>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</si>
  <si>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</si>
  <si>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</si>
  <si>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</si>
  <si>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</si>
  <si>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</si>
  <si>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</si>
  <si>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</si>
  <si>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</si>
  <si>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</si>
  <si>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</si>
  <si>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</si>
  <si>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</si>
  <si>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</si>
  <si>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</si>
  <si>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</si>
  <si>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</si>
  <si>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</si>
  <si>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</si>
  <si>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</si>
  <si>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</si>
  <si>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</si>
  <si>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</si>
  <si>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</si>
  <si>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</si>
  <si>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</si>
  <si>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</si>
  <si>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</si>
  <si>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</si>
  <si>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</si>
  <si>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</si>
  <si>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</si>
  <si>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</si>
  <si>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</si>
  <si>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</si>
  <si>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</si>
  <si>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</si>
  <si>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</si>
  <si>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</si>
  <si>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</si>
  <si>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</si>
  <si>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</si>
  <si>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</si>
  <si>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</si>
  <si>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</si>
  <si>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</si>
  <si>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</si>
  <si>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</si>
  <si>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</si>
  <si>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</si>
  <si>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</si>
  <si>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</si>
  <si>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</si>
  <si>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</si>
  <si>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</si>
  <si>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</si>
  <si>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</si>
  <si>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</si>
  <si>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</si>
  <si>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</si>
  <si>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</si>
  <si>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</si>
  <si>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</si>
  <si>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</si>
  <si>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</si>
  <si>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</si>
  <si>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</si>
  <si>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</si>
  <si>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</si>
  <si>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</si>
  <si>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</si>
  <si>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</si>
  <si>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</si>
  <si>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</si>
  <si>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</si>
  <si>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</si>
  <si>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</si>
  <si>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</si>
  <si>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</si>
  <si>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</si>
  <si>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</si>
  <si>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</si>
  <si>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</si>
  <si>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</si>
  <si>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</si>
  <si>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</si>
  <si>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</si>
  <si>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</si>
  <si>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</si>
  <si>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</si>
  <si>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</si>
  <si>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</si>
  <si>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</si>
  <si>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</si>
  <si>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</si>
  <si>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</si>
  <si>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</si>
  <si>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</si>
  <si>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</si>
  <si>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</si>
  <si>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</si>
  <si>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</si>
  <si>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</si>
  <si>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</si>
  <si>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</si>
  <si>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</si>
  <si>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</si>
  <si>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</si>
  <si>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</si>
  <si>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</si>
  <si>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</si>
  <si>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</si>
  <si>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</si>
  <si>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</si>
  <si>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</si>
  <si>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</si>
  <si>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</si>
  <si>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</si>
  <si>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</si>
  <si>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</si>
  <si>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</si>
  <si>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</si>
  <si>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</si>
  <si>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</si>
  <si>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</si>
  <si>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</si>
  <si>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</si>
  <si>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</si>
  <si>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</si>
  <si>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</si>
  <si>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</si>
  <si>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</si>
  <si>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</si>
  <si>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</si>
  <si>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</si>
  <si>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</si>
  <si>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</si>
  <si>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</si>
  <si>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</si>
  <si>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</si>
  <si>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</si>
  <si>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</si>
  <si>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</si>
  <si>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</si>
  <si>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</si>
  <si>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</si>
  <si>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</si>
  <si>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</si>
  <si>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</si>
  <si>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</si>
  <si>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</si>
  <si>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</si>
  <si>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</si>
  <si>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</si>
  <si>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</si>
  <si>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</si>
  <si>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</si>
  <si>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</si>
  <si>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</si>
  <si>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</si>
  <si>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</si>
  <si>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</si>
  <si>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</si>
  <si>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</si>
  <si>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</si>
  <si>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</si>
  <si>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</si>
  <si>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</si>
  <si>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</si>
  <si>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</si>
  <si>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</si>
  <si>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</si>
  <si>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</si>
  <si>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</si>
  <si>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</si>
  <si>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</si>
  <si>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</si>
  <si>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</si>
  <si>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</si>
  <si>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</si>
  <si>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</si>
  <si>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</si>
  <si>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</si>
  <si>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</si>
  <si>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</si>
  <si>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</si>
  <si>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</si>
  <si>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</si>
  <si>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</si>
  <si>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</si>
  <si>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</si>
  <si>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</si>
  <si>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</si>
  <si>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</si>
  <si>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</si>
  <si>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</si>
  <si>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</si>
  <si>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</si>
  <si>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</si>
  <si>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</si>
  <si>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</si>
  <si>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</si>
  <si>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</si>
  <si>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</si>
  <si>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</si>
  <si>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</si>
  <si>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</si>
  <si>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</si>
  <si>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</si>
  <si>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</si>
  <si>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</si>
  <si>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</si>
  <si>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</si>
  <si>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</si>
  <si>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</si>
  <si>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</si>
  <si>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</si>
  <si>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</si>
  <si>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</si>
  <si>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</si>
  <si>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</si>
  <si>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</si>
  <si>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</si>
  <si>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</si>
  <si>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</si>
  <si>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</si>
  <si>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</si>
  <si>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</si>
  <si>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</si>
  <si>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</si>
  <si>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</si>
  <si>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</si>
  <si>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</si>
  <si>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</si>
  <si>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</si>
  <si>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</si>
  <si>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</si>
  <si>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</si>
  <si>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</si>
  <si>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</si>
  <si>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</si>
  <si>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</si>
  <si>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</si>
  <si>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</si>
  <si>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</si>
  <si>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</si>
  <si>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</si>
  <si>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</si>
  <si>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</si>
  <si>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</si>
  <si>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</si>
  <si>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</si>
  <si>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</si>
  <si>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</si>
  <si>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</si>
  <si>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</si>
  <si>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</si>
  <si>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</si>
  <si>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</si>
  <si>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</si>
  <si>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</si>
  <si>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</si>
  <si>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</si>
  <si>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</si>
  <si>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</si>
  <si>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</si>
  <si>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</si>
  <si>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</si>
  <si>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</si>
  <si>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</si>
  <si>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</si>
  <si>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</si>
  <si>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</si>
  <si>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</si>
  <si>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</si>
  <si>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</si>
  <si>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</si>
  <si>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</si>
  <si>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</si>
  <si>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</si>
  <si>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</si>
  <si>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</si>
  <si>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</si>
  <si>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</si>
  <si>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</si>
  <si>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</si>
  <si>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</si>
  <si>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</si>
  <si>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</si>
  <si>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</si>
  <si>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</si>
  <si>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</si>
  <si>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</si>
  <si>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</si>
  <si>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</si>
  <si>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</si>
  <si>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</si>
  <si>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</si>
  <si>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</si>
  <si>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</si>
  <si>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</si>
  <si>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</si>
  <si>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</si>
  <si>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</si>
  <si>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</si>
  <si>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</si>
  <si>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</si>
  <si>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</si>
  <si>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</si>
  <si>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</si>
  <si>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</si>
  <si>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</si>
  <si>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</si>
  <si>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</si>
  <si>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</si>
  <si>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</si>
  <si>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</si>
  <si>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</si>
  <si>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</si>
  <si>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</si>
  <si>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</si>
  <si>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</si>
  <si>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</si>
  <si>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</si>
  <si>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</si>
  <si>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</si>
  <si>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</si>
  <si>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</si>
  <si>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</si>
  <si>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</si>
  <si>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</si>
  <si>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</si>
  <si>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</si>
  <si>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</si>
  <si>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</si>
  <si>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</si>
  <si>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</si>
  <si>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</si>
  <si>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</si>
  <si>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</si>
  <si>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</si>
  <si>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</si>
  <si>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</si>
  <si>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</si>
  <si>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</si>
  <si>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</si>
  <si>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</si>
  <si>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</si>
  <si>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</si>
  <si>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</si>
  <si>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</si>
  <si>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</si>
  <si>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</si>
  <si>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</si>
  <si>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</si>
  <si>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</si>
  <si>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</si>
  <si>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</si>
  <si>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</si>
  <si>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</si>
  <si>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</si>
  <si>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</si>
  <si>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</si>
  <si>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</si>
  <si>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</si>
  <si>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</si>
  <si>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</si>
  <si>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</si>
  <si>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</si>
  <si>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</si>
  <si>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</si>
  <si>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</si>
  <si>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</si>
  <si>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</si>
  <si>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</si>
  <si>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</si>
  <si>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</si>
  <si>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</si>
  <si>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</si>
  <si>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</si>
  <si>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</si>
  <si>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</si>
  <si>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</si>
  <si>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</si>
  <si>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</si>
  <si>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</si>
  <si>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</si>
  <si>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</si>
  <si>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</si>
  <si>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</si>
  <si>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</si>
  <si>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</si>
  <si>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</si>
  <si>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</si>
  <si>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</si>
  <si>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</si>
  <si>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</si>
  <si>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</si>
  <si>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</si>
  <si>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</si>
  <si>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</si>
  <si>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</si>
  <si>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</si>
  <si>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</si>
  <si>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</si>
  <si>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</si>
  <si>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</si>
  <si>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</si>
  <si>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</si>
  <si>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</si>
  <si>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</si>
  <si>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</si>
  <si>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</si>
  <si>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</si>
  <si>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</si>
  <si>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</si>
  <si>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</si>
  <si>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</si>
  <si>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</si>
  <si>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</si>
  <si>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</si>
  <si>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</si>
  <si>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</si>
  <si>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</si>
  <si>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</si>
  <si>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</si>
  <si>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</si>
  <si>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</si>
  <si>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</si>
  <si>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</si>
  <si>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</si>
  <si>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</si>
  <si>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</si>
  <si>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</si>
  <si>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</si>
  <si>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</si>
  <si>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</si>
  <si>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</si>
  <si>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</si>
  <si>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</si>
  <si>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</si>
  <si>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</si>
  <si>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</si>
  <si>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</si>
  <si>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</si>
  <si>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</si>
  <si>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</si>
  <si>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</si>
  <si>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</si>
  <si>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</si>
  <si>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</si>
  <si>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</si>
  <si>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</si>
  <si>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</si>
  <si>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</si>
  <si>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</si>
  <si>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</si>
  <si>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</si>
  <si>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</si>
  <si>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</si>
  <si>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</si>
  <si>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</si>
  <si>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</si>
  <si>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</si>
  <si>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</si>
  <si>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</si>
  <si>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</si>
  <si>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</si>
  <si>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</si>
  <si>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</si>
  <si>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</si>
  <si>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</si>
  <si>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</si>
  <si>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</si>
  <si>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</si>
  <si>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</si>
  <si>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</si>
  <si>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</si>
  <si>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</si>
  <si>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</si>
  <si>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</si>
  <si>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</si>
  <si>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</si>
  <si>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</si>
  <si>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</si>
  <si>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</si>
  <si>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</si>
  <si>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</si>
  <si>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</si>
  <si>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</si>
  <si>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</si>
  <si>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</si>
  <si>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</si>
  <si>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</si>
  <si>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</si>
  <si>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</si>
  <si>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</si>
  <si>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</si>
  <si>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</si>
  <si>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</si>
  <si>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</si>
  <si>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</si>
  <si>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</si>
  <si>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</si>
  <si>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</si>
  <si>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</si>
  <si>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</si>
  <si>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</si>
  <si>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</si>
  <si>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</si>
  <si>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</si>
  <si>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</si>
  <si>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</si>
  <si>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</si>
  <si>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</si>
  <si>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</si>
  <si>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</si>
  <si>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</si>
  <si>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</si>
  <si>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</si>
  <si>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</si>
  <si>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</si>
  <si>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</si>
  <si>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</si>
  <si>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</si>
  <si>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</si>
  <si>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</si>
  <si>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</si>
  <si>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</si>
  <si>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</si>
  <si>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</si>
  <si>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</si>
  <si>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</si>
  <si>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</si>
  <si>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</si>
  <si>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</si>
  <si>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</si>
  <si>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</si>
  <si>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</si>
  <si>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</si>
  <si>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</si>
  <si>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</si>
  <si>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</si>
  <si>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</si>
  <si>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</si>
  <si>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</si>
  <si>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</si>
  <si>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</si>
  <si>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</si>
  <si>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</si>
  <si>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</si>
  <si>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</si>
  <si>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</si>
  <si>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</si>
  <si>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</si>
  <si>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</si>
  <si>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</si>
  <si>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</si>
  <si>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</si>
  <si>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</si>
  <si>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</si>
  <si>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</si>
  <si>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</si>
  <si>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</si>
  <si>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</si>
  <si>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</si>
  <si>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</si>
  <si>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</si>
  <si>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</si>
  <si>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</si>
  <si>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</si>
  <si>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</si>
  <si>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</si>
  <si>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</si>
  <si>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</si>
  <si>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</si>
  <si>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</si>
  <si>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</si>
  <si>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</si>
  <si>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</si>
  <si>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</si>
  <si>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</si>
  <si>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</si>
  <si>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</si>
  <si>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</si>
  <si>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</si>
  <si>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</si>
  <si>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</si>
  <si>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</si>
  <si>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</si>
  <si>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</si>
  <si>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</si>
  <si>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</si>
  <si>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</si>
  <si>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</si>
  <si>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</si>
  <si>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</si>
  <si>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</si>
  <si>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</si>
  <si>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</si>
  <si>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</si>
  <si>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</si>
  <si>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</si>
  <si>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</si>
  <si>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</si>
  <si>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</si>
  <si>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</si>
  <si>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</si>
  <si>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</si>
  <si>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</si>
  <si>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</si>
  <si>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</si>
  <si>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</si>
  <si>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</si>
  <si>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</si>
  <si>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</si>
  <si>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</si>
  <si>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</si>
  <si>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</si>
  <si>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</si>
  <si>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</si>
  <si>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</si>
  <si>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</si>
  <si>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</si>
  <si>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</si>
  <si>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</si>
  <si>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</si>
  <si>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</si>
  <si>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</si>
  <si>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</si>
  <si>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</si>
  <si>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</si>
  <si>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</si>
  <si>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</si>
  <si>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</si>
  <si>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</si>
  <si>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</si>
  <si>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</si>
  <si>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</si>
  <si>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</si>
  <si>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</si>
  <si>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</si>
  <si>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</si>
  <si>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</si>
  <si>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</si>
  <si>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</si>
  <si>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</si>
  <si>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</si>
  <si>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</si>
  <si>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</si>
  <si>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</si>
  <si>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</si>
  <si>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</si>
  <si>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</si>
  <si>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</si>
  <si>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</si>
  <si>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</si>
  <si>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</si>
  <si>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</si>
  <si>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</si>
  <si>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</si>
  <si>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</si>
  <si>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</si>
  <si>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</si>
  <si>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</si>
  <si>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</si>
  <si>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</si>
  <si>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</si>
  <si>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</si>
  <si>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</si>
  <si>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</si>
  <si>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</si>
  <si>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</si>
  <si>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</si>
  <si>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</si>
  <si>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</si>
  <si>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</si>
  <si>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</si>
  <si>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</si>
  <si>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</si>
  <si>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</si>
  <si>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</si>
  <si>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</si>
  <si>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</si>
  <si>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</si>
  <si>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</si>
  <si>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</si>
  <si>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</si>
  <si>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</si>
  <si>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</si>
  <si>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</si>
  <si>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</si>
  <si>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</si>
  <si>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</si>
  <si>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</si>
  <si>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</si>
  <si>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</si>
  <si>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</si>
  <si>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</si>
  <si>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</si>
  <si>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</si>
  <si>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</si>
  <si>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</si>
  <si>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</si>
  <si>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</si>
  <si>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</si>
  <si>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</si>
  <si>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</si>
  <si>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</si>
  <si>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</si>
  <si>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</si>
  <si>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</si>
  <si>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</si>
  <si>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</si>
  <si>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</si>
  <si>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</si>
  <si>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</si>
  <si>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</si>
  <si>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</si>
  <si>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</si>
  <si>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</si>
  <si>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</si>
  <si>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</si>
  <si>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</si>
  <si>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</si>
  <si>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</si>
  <si>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</si>
  <si>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</si>
  <si>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</si>
  <si>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</si>
  <si>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</si>
  <si>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</si>
  <si>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</si>
  <si>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</si>
  <si>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</si>
  <si>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</si>
  <si>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</si>
  <si>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</si>
  <si>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</si>
  <si>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</si>
  <si>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</si>
  <si>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</si>
  <si>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</si>
  <si>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</si>
  <si>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</si>
  <si>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</si>
  <si>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</si>
  <si>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</si>
  <si>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</si>
  <si>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</si>
  <si>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</si>
  <si>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</si>
  <si>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</si>
  <si>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</si>
  <si>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</si>
  <si>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</si>
  <si>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</si>
  <si>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</si>
  <si>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</si>
  <si>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</si>
  <si>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</si>
  <si>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</si>
  <si>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</si>
  <si>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</si>
  <si>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</si>
  <si>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</si>
  <si>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</si>
  <si>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</si>
  <si>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</si>
  <si>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</si>
  <si>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</si>
  <si>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</si>
  <si>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</si>
  <si>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</si>
  <si>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</si>
  <si>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</si>
  <si>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</si>
  <si>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</si>
  <si>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</si>
  <si>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</si>
  <si>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</si>
  <si>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</si>
  <si>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</si>
  <si>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</si>
  <si>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</si>
  <si>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</si>
  <si>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</si>
  <si>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</si>
  <si>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</si>
  <si>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</si>
  <si>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</si>
  <si>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</si>
  <si>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</si>
  <si>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</si>
  <si>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</si>
  <si>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</si>
  <si>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</si>
  <si>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</si>
  <si>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</si>
  <si>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</si>
  <si>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</si>
  <si>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</si>
  <si>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</si>
  <si>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</si>
  <si>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</si>
  <si>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</si>
  <si>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</si>
  <si>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</si>
  <si>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</si>
  <si>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</si>
  <si>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</si>
  <si>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</si>
  <si>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</si>
  <si>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</si>
  <si>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</si>
  <si>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</si>
  <si>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</si>
  <si>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</si>
  <si>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</si>
  <si>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</si>
  <si>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</si>
  <si>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</si>
  <si>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</si>
  <si>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</si>
  <si>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</si>
  <si>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</si>
  <si>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</si>
  <si>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</si>
  <si>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</si>
  <si>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</si>
  <si>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</si>
  <si>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</si>
  <si>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</si>
  <si>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</si>
  <si>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</si>
  <si>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</si>
  <si>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</si>
  <si>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</si>
  <si>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</si>
  <si>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</si>
  <si>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</si>
  <si>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</si>
  <si>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</si>
  <si>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</si>
  <si>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</si>
  <si>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</si>
  <si>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</si>
  <si>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</si>
  <si>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</si>
  <si>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</si>
  <si>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</si>
  <si>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</si>
  <si>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</si>
  <si>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</si>
  <si>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</si>
  <si>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</si>
  <si>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</si>
  <si>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</si>
  <si>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</si>
  <si>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</si>
  <si>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</si>
  <si>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</si>
  <si>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</si>
  <si>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</si>
  <si>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</si>
  <si>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</si>
  <si>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</si>
  <si>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</si>
  <si>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</si>
  <si>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</si>
  <si>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</si>
  <si>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</si>
  <si>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</si>
  <si>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</si>
  <si>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</si>
  <si>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</si>
  <si>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</si>
  <si>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</si>
  <si>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</si>
  <si>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</si>
  <si>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</si>
  <si>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</si>
  <si>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</si>
  <si>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</si>
  <si>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</si>
  <si>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</si>
  <si>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</si>
  <si>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</si>
  <si>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</si>
  <si>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</si>
  <si>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</si>
  <si>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</si>
  <si>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</si>
  <si>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</si>
  <si>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</si>
  <si>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</si>
  <si>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</si>
  <si>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</si>
  <si>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</si>
  <si>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</si>
  <si>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</si>
  <si>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</si>
  <si>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</si>
  <si>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</si>
  <si>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</si>
  <si>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</si>
  <si>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</si>
  <si>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</si>
  <si>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</si>
  <si>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</si>
  <si>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</si>
  <si>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</si>
  <si>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</si>
  <si>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</si>
  <si>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</si>
  <si>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</si>
  <si>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</si>
  <si>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</si>
  <si>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</si>
  <si>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</si>
  <si>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</si>
  <si>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</si>
  <si>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</si>
  <si>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</si>
  <si>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</si>
  <si>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</si>
  <si>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</si>
  <si>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</si>
  <si>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</si>
  <si>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</si>
  <si>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</si>
  <si>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</si>
  <si>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</si>
  <si>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</si>
  <si>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</si>
  <si>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</si>
  <si>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</si>
  <si>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</si>
  <si>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</si>
  <si>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</si>
  <si>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</si>
  <si>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</si>
  <si>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</si>
  <si>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</si>
  <si>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</si>
  <si>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</si>
  <si>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</si>
  <si>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</si>
  <si>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</si>
  <si>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</si>
  <si>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</si>
  <si>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</si>
  <si>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</si>
  <si>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</si>
  <si>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</si>
  <si>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</si>
  <si>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</si>
  <si>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</si>
  <si>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</si>
  <si>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</si>
  <si>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</si>
  <si>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</si>
  <si>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</si>
  <si>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</si>
  <si>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</si>
  <si>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</si>
  <si>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</si>
  <si>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</si>
  <si>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</si>
  <si>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</si>
  <si>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</si>
  <si>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</si>
  <si>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</si>
  <si>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</si>
  <si>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</si>
  <si>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</si>
  <si>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</si>
  <si>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</si>
  <si>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</si>
  <si>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</si>
  <si>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</si>
  <si>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</si>
  <si>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</si>
  <si>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</si>
  <si>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</si>
  <si>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</si>
  <si>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</si>
  <si>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</si>
  <si>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</si>
  <si>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</si>
  <si>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</si>
  <si>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</si>
  <si>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</si>
  <si>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</si>
  <si>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</si>
  <si>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</si>
  <si>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</si>
  <si>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</si>
  <si>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</si>
  <si>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</si>
  <si>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</si>
  <si>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</si>
  <si>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</si>
  <si>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</si>
  <si>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</si>
  <si>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</si>
  <si>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</si>
  <si>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</si>
  <si>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</si>
  <si>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</si>
  <si>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</si>
  <si>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</si>
  <si>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</si>
  <si>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</si>
  <si>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</si>
  <si>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</si>
  <si>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</si>
  <si>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</si>
  <si>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</si>
  <si>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</si>
  <si>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</si>
  <si>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</si>
  <si>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</si>
  <si>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</si>
  <si>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</si>
  <si>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</si>
  <si>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</si>
  <si>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</si>
  <si>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</si>
  <si>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</si>
  <si>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</si>
  <si>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</si>
  <si>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</si>
  <si>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</si>
  <si>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</si>
  <si>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</si>
  <si>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</si>
  <si>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</si>
  <si>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</si>
  <si>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</si>
  <si>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</si>
  <si>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</si>
  <si>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</si>
  <si>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</si>
  <si>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</si>
  <si>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</si>
  <si>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</si>
  <si>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</si>
  <si>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</si>
  <si>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</si>
  <si>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</si>
  <si>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</si>
  <si>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</si>
  <si>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</si>
  <si>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</si>
  <si>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</si>
  <si>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</si>
  <si>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</si>
  <si>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</si>
  <si>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</si>
  <si>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</si>
  <si>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</si>
  <si>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</si>
  <si>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</si>
  <si>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</si>
  <si>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</si>
  <si>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</si>
  <si>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</si>
  <si>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</si>
  <si>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</si>
  <si>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</si>
  <si>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</si>
  <si>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</si>
  <si>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</si>
  <si>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</si>
  <si>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</si>
  <si>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</si>
  <si>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</si>
  <si>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</si>
  <si>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</si>
  <si>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</si>
  <si>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</si>
  <si>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</si>
  <si>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</si>
  <si>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</si>
  <si>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</si>
  <si>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</si>
  <si>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</si>
  <si>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</si>
  <si>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</si>
  <si>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</si>
  <si>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</si>
  <si>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</si>
  <si>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</si>
  <si>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</si>
  <si>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</si>
  <si>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</si>
  <si>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</si>
  <si>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</si>
  <si>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</si>
  <si>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</si>
  <si>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</si>
  <si>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</si>
  <si>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</si>
  <si>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</si>
  <si>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</si>
  <si>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</si>
  <si>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</si>
  <si>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</si>
  <si>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</si>
  <si>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</si>
  <si>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</si>
  <si>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</si>
  <si>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</si>
  <si>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</si>
  <si>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</si>
  <si>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</si>
  <si>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</si>
  <si>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</si>
  <si>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</si>
  <si>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</si>
  <si>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</si>
  <si>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</si>
  <si>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</si>
  <si>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</si>
  <si>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</si>
  <si>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</si>
  <si>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</si>
  <si>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</si>
  <si>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</si>
  <si>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</si>
  <si>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</si>
  <si>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</si>
  <si>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</si>
  <si>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</si>
  <si>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</si>
  <si>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</si>
  <si>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</si>
  <si>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</si>
  <si>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</si>
  <si>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</si>
  <si>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</si>
  <si>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</si>
  <si>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</si>
  <si>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</si>
  <si>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</si>
  <si>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</si>
  <si>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</si>
  <si>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</si>
  <si>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</si>
  <si>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</si>
  <si>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</si>
  <si>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</si>
  <si>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</si>
  <si>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</si>
  <si>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</si>
  <si>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</si>
  <si>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</si>
  <si>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</si>
  <si>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</si>
  <si>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</si>
  <si>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</si>
  <si>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</si>
  <si>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</si>
  <si>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</si>
  <si>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</si>
  <si>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</si>
  <si>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</si>
  <si>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</si>
  <si>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</si>
  <si>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</si>
  <si>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</si>
  <si>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</si>
  <si>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</si>
  <si>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</si>
  <si>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</si>
  <si>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</si>
  <si>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</si>
  <si>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</si>
  <si>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</si>
  <si>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</si>
  <si>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</si>
  <si>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</si>
  <si>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</si>
  <si>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</si>
  <si>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</si>
  <si>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</si>
  <si>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</si>
  <si>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</si>
  <si>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</si>
  <si>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</si>
  <si>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</si>
  <si>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</si>
  <si>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</si>
  <si>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</si>
  <si>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</si>
  <si>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</si>
  <si>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</si>
  <si>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</si>
  <si>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</si>
  <si>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</si>
  <si>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</si>
  <si>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</si>
  <si>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</si>
  <si>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</si>
  <si>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</si>
  <si>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</si>
  <si>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</si>
  <si>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</si>
  <si>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</si>
  <si>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</si>
  <si>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</si>
  <si>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</si>
  <si>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</si>
  <si>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</si>
  <si>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</si>
  <si>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</si>
  <si>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</si>
  <si>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</si>
  <si>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</si>
  <si>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</si>
  <si>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</si>
  <si>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</si>
  <si>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</si>
  <si>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</si>
  <si>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</si>
  <si>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</si>
  <si>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</si>
  <si>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</si>
  <si>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</si>
  <si>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</si>
  <si>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</si>
  <si>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</si>
  <si>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</si>
  <si>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</si>
  <si>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</si>
  <si>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</si>
  <si>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</si>
  <si>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</si>
  <si>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</si>
  <si>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</si>
  <si>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</si>
  <si>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</si>
  <si>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</si>
  <si>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</si>
  <si>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</si>
  <si>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</si>
  <si>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</si>
  <si>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</si>
  <si>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</si>
  <si>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</si>
  <si>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</si>
  <si>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</si>
  <si>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</si>
  <si>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</si>
  <si>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</si>
  <si>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</si>
  <si>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</si>
  <si>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</si>
  <si>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</si>
  <si>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</si>
  <si>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</si>
  <si>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</si>
  <si>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</si>
  <si>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</si>
  <si>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</si>
  <si>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</si>
  <si>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</si>
  <si>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</si>
  <si>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</si>
  <si>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</si>
  <si>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</si>
  <si>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</si>
  <si>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</si>
  <si>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</si>
  <si>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</si>
  <si>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</si>
  <si>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</si>
  <si>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</si>
  <si>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</si>
  <si>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</si>
  <si>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</si>
  <si>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</si>
  <si>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</si>
  <si>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</si>
  <si>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</si>
  <si>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</si>
  <si>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</si>
  <si>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</si>
  <si>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</si>
  <si>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</si>
  <si>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</si>
  <si>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</si>
  <si>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</si>
  <si>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</si>
  <si>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</si>
  <si>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</si>
  <si>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</si>
  <si>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</si>
  <si>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</si>
  <si>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</si>
  <si>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</si>
  <si>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</si>
  <si>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</si>
  <si>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</si>
  <si>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</si>
  <si>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</si>
  <si>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</si>
  <si>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</si>
  <si>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</si>
  <si>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</si>
  <si>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</si>
  <si>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</si>
  <si>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</si>
  <si>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</si>
  <si>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</si>
  <si>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</si>
  <si>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</si>
  <si>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</si>
  <si>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</si>
  <si>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</si>
  <si>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</si>
  <si>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</si>
  <si>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</si>
  <si>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</si>
  <si>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</si>
  <si>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</si>
  <si>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</si>
  <si>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</si>
  <si>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</si>
  <si>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</si>
  <si>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</si>
  <si>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</si>
  <si>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</si>
  <si>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</si>
  <si>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</si>
  <si>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</si>
  <si>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</si>
  <si>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</si>
  <si>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</si>
  <si>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</si>
  <si>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</si>
  <si>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</si>
  <si>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</si>
  <si>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</si>
  <si>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</si>
  <si>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</si>
  <si>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</si>
  <si>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</si>
  <si>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</si>
  <si>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</si>
  <si>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</si>
  <si>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</si>
  <si>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</si>
  <si>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</si>
  <si>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</si>
  <si>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</si>
  <si>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</si>
  <si>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</si>
  <si>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</si>
  <si>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</si>
  <si>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</si>
  <si>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</si>
  <si>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</si>
  <si>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</si>
  <si>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</si>
  <si>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</si>
  <si>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</si>
  <si>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</si>
  <si>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</si>
  <si>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</si>
  <si>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</si>
  <si>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</si>
  <si>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</si>
  <si>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</si>
  <si>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</si>
  <si>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</si>
  <si>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</si>
  <si>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</si>
  <si>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</si>
  <si>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</si>
  <si>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</si>
  <si>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</si>
  <si>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</si>
  <si>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</si>
  <si>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</si>
  <si>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</si>
  <si>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</si>
  <si>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</si>
  <si>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</si>
  <si>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</si>
  <si>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</si>
  <si>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</si>
  <si>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</si>
  <si>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</si>
  <si>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</si>
  <si>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</si>
  <si>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</si>
  <si>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</si>
  <si>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</si>
  <si>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</si>
  <si>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</si>
  <si>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</si>
  <si>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</si>
  <si>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</si>
  <si>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</si>
  <si>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</si>
  <si>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</si>
  <si>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</si>
  <si>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</si>
  <si>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</si>
  <si>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</si>
  <si>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</si>
  <si>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</si>
  <si>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</si>
  <si>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</si>
  <si>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</si>
  <si>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</si>
  <si>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</si>
  <si>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</si>
  <si>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</si>
  <si>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</si>
  <si>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</si>
  <si>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</si>
  <si>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</si>
  <si>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</si>
  <si>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</si>
  <si>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</si>
  <si>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</si>
  <si>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</si>
  <si>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</si>
  <si>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</si>
  <si>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</si>
  <si>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</si>
  <si>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</si>
  <si>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</si>
  <si>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</si>
  <si>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</si>
  <si>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</si>
  <si>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</si>
  <si>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</si>
  <si>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</si>
  <si>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</si>
  <si>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</si>
  <si>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</si>
  <si>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</si>
  <si>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</si>
  <si>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</si>
  <si>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</si>
  <si>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</si>
  <si>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</si>
  <si>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</si>
  <si>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</si>
  <si>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</si>
  <si>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</si>
  <si>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</si>
  <si>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</si>
  <si>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</si>
  <si>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</si>
  <si>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</si>
  <si>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</si>
  <si>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</si>
  <si>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</si>
  <si>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</si>
  <si>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</si>
  <si>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</si>
  <si>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</si>
  <si>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</si>
  <si>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</si>
  <si>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</si>
  <si>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</si>
  <si>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</si>
  <si>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</si>
  <si>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</si>
  <si>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</si>
  <si>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</si>
  <si>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</si>
  <si>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</si>
  <si>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</si>
  <si>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</si>
  <si>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</si>
  <si>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</si>
  <si>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</si>
  <si>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</si>
  <si>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</si>
  <si>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</si>
  <si>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</si>
  <si>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</si>
  <si>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</si>
  <si>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</si>
  <si>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</si>
  <si>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</si>
  <si>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</si>
  <si>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</si>
  <si>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</si>
  <si>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</si>
  <si>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</si>
  <si>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</si>
  <si>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</si>
  <si>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</si>
  <si>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</si>
  <si>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</si>
  <si>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</si>
  <si>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</si>
  <si>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</si>
  <si>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</si>
  <si>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</si>
  <si>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</si>
  <si>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</si>
  <si>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</si>
  <si>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</si>
  <si>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</si>
  <si>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</si>
  <si>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</si>
  <si>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</si>
  <si>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</si>
  <si>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</si>
  <si>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</si>
  <si>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</si>
  <si>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</si>
  <si>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</si>
  <si>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</si>
  <si>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</si>
  <si>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</si>
  <si>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</si>
  <si>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</si>
  <si>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</si>
  <si>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</si>
  <si>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</si>
  <si>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</si>
  <si>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</si>
  <si>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</si>
  <si>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</si>
  <si>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</si>
  <si>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</si>
  <si>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</si>
  <si>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</si>
  <si>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</si>
  <si>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</si>
  <si>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</si>
  <si>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</si>
  <si>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</si>
  <si>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</si>
  <si>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</si>
  <si>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</si>
  <si>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</si>
  <si>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</si>
  <si>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</si>
  <si>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</si>
  <si>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</si>
  <si>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</si>
  <si>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</si>
  <si>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</si>
  <si>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</si>
  <si>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</si>
  <si>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</si>
  <si>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</si>
  <si>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</si>
  <si>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</si>
  <si>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</si>
  <si>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</si>
  <si>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</si>
  <si>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</si>
  <si>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</si>
  <si>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</si>
  <si>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</si>
  <si>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</si>
  <si>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</si>
  <si>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</si>
  <si>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</si>
  <si>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</si>
  <si>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</si>
  <si>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</si>
  <si>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</si>
  <si>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</si>
  <si>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</si>
  <si>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</si>
  <si>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</si>
  <si>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</si>
  <si>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</si>
  <si>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</si>
  <si>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</si>
  <si>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</si>
  <si>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</si>
  <si>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</si>
  <si>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</si>
  <si>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</si>
  <si>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</si>
  <si>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</si>
  <si>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</si>
  <si>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</si>
  <si>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</si>
  <si>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</si>
  <si>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</si>
  <si>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</si>
  <si>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</si>
  <si>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</si>
  <si>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</si>
  <si>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</si>
  <si>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</si>
  <si>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</si>
  <si>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</si>
  <si>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</si>
  <si>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</si>
  <si>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</si>
  <si>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</si>
  <si>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</si>
  <si>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</si>
  <si>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</si>
  <si>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</si>
  <si>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</si>
  <si>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</si>
  <si>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</si>
  <si>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</si>
  <si>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</si>
  <si>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</si>
  <si>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</si>
  <si>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</si>
  <si>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</si>
  <si>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</si>
  <si>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</si>
  <si>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</si>
  <si>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</si>
  <si>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</si>
  <si>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</si>
  <si>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</si>
  <si>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</si>
  <si>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</si>
  <si>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</si>
  <si>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</si>
  <si>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</si>
  <si>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</si>
  <si>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</si>
  <si>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</si>
  <si>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</si>
  <si>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</si>
  <si>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</si>
  <si>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</si>
  <si>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</si>
  <si>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</si>
  <si>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</si>
  <si>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</si>
  <si>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</si>
  <si>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</si>
  <si>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</si>
  <si>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</si>
  <si>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</si>
  <si>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</si>
  <si>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</si>
  <si>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</si>
  <si>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</si>
  <si>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</si>
  <si>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</si>
  <si>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</si>
  <si>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</si>
  <si>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</si>
  <si>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</si>
  <si>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</si>
  <si>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</si>
  <si>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</si>
  <si>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</si>
  <si>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</si>
  <si>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</si>
  <si>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</si>
  <si>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</si>
  <si>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</si>
  <si>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</si>
  <si>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</si>
  <si>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</si>
  <si>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</si>
  <si>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</si>
  <si>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</si>
  <si>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</si>
  <si>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</si>
  <si>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</si>
  <si>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</si>
  <si>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</si>
  <si>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</si>
  <si>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</si>
  <si>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</si>
  <si>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</si>
  <si>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</si>
  <si>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</si>
  <si>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</si>
  <si>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</si>
  <si>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</si>
  <si>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</si>
  <si>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</si>
  <si>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</si>
  <si>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</si>
  <si>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</si>
  <si>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</si>
  <si>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</si>
  <si>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</si>
  <si>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</si>
  <si>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</si>
  <si>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</si>
  <si>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</si>
  <si>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</si>
  <si>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</si>
  <si>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</si>
  <si>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</si>
  <si>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</si>
  <si>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</si>
  <si>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</si>
  <si>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</si>
  <si>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</si>
  <si>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</si>
  <si>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</si>
  <si>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</si>
  <si>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</si>
  <si>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</si>
  <si>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</si>
  <si>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</si>
  <si>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</si>
  <si>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</si>
  <si>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</si>
  <si>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</si>
  <si>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</si>
  <si>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</si>
  <si>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</si>
  <si>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</si>
  <si>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</si>
  <si>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</si>
  <si>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</si>
  <si>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</si>
  <si>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</si>
  <si>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</si>
  <si>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</si>
  <si>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</si>
  <si>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</si>
  <si>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</si>
  <si>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</si>
  <si>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</si>
  <si>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</si>
  <si>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</si>
  <si>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</si>
  <si>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</si>
  <si>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</si>
  <si>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</si>
  <si>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</si>
  <si>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</si>
  <si>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</si>
  <si>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</si>
  <si>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</si>
  <si>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</si>
  <si>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</si>
  <si>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</si>
  <si>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</si>
  <si>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</si>
  <si>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</si>
  <si>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</si>
  <si>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</si>
  <si>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</si>
  <si>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</si>
  <si>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</si>
  <si>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</si>
  <si>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</si>
  <si>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</si>
  <si>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</si>
  <si>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</si>
  <si>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</si>
  <si>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</si>
  <si>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</si>
  <si>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</si>
  <si>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</si>
  <si>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</si>
  <si>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</si>
  <si>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</si>
  <si>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</si>
  <si>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</si>
  <si>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</si>
  <si>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</si>
  <si>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</si>
  <si>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</si>
  <si>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</si>
  <si>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</si>
  <si>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</si>
  <si>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</si>
  <si>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</si>
  <si>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</si>
  <si>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</si>
  <si>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</si>
  <si>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</si>
  <si>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</si>
  <si>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</si>
  <si>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</si>
  <si>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</si>
  <si>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</si>
  <si>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</si>
  <si>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</si>
  <si>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</si>
  <si>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</si>
  <si>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</si>
  <si>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</si>
  <si>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</si>
  <si>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</si>
  <si>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</si>
  <si>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</si>
  <si>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</si>
  <si>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</si>
  <si>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</si>
  <si>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</si>
  <si>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</si>
  <si>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</si>
  <si>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</si>
  <si>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</si>
  <si>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</si>
  <si>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</si>
  <si>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</si>
  <si>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</si>
  <si>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</si>
  <si>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</si>
  <si>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</si>
  <si>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</si>
  <si>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</si>
  <si>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</si>
  <si>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</si>
  <si>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</si>
  <si>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</si>
  <si>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</si>
  <si>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</si>
  <si>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</si>
  <si>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</si>
  <si>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</si>
  <si>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</si>
  <si>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</si>
  <si>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</si>
  <si>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</si>
  <si>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</si>
  <si>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</si>
  <si>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</si>
  <si>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</si>
  <si>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</si>
  <si>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</si>
  <si>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</si>
  <si>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</si>
  <si>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</si>
  <si>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</si>
  <si>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</si>
  <si>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</si>
  <si>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</si>
  <si>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</si>
  <si>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</si>
  <si>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</si>
  <si>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</si>
  <si>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</si>
  <si>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</si>
  <si>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</si>
  <si>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</si>
  <si>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</si>
  <si>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</si>
  <si>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</si>
  <si>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</si>
  <si>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</si>
  <si>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</si>
  <si>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</si>
  <si>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</si>
  <si>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</si>
  <si>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</si>
  <si>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</si>
  <si>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</si>
  <si>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</si>
  <si>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</si>
  <si>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</si>
  <si>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</si>
  <si>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</si>
  <si>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</si>
  <si>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</si>
  <si>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</si>
  <si>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</si>
  <si>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</si>
  <si>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</si>
  <si>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</si>
  <si>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</si>
  <si>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</si>
  <si>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</si>
  <si>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</si>
  <si>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</si>
  <si>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</si>
  <si>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</si>
  <si>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</si>
  <si>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</si>
  <si>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</si>
  <si>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</si>
  <si>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</si>
  <si>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</si>
  <si>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</si>
  <si>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</si>
  <si>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</si>
  <si>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</si>
  <si>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</si>
  <si>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</si>
  <si>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</si>
  <si>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</si>
  <si>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</si>
  <si>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</si>
  <si>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</si>
  <si>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</si>
  <si>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</si>
  <si>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</si>
  <si>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</si>
  <si>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</si>
  <si>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</si>
  <si>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</si>
  <si>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</si>
  <si>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</si>
  <si>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</si>
  <si>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</si>
  <si>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</si>
  <si>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</si>
  <si>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</si>
  <si>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</si>
  <si>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</si>
  <si>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</si>
  <si>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</si>
  <si>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</si>
  <si>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</si>
  <si>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</si>
  <si>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</si>
  <si>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</si>
  <si>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</si>
  <si>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</si>
  <si>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</si>
  <si>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</si>
  <si>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</si>
  <si>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</si>
  <si>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</si>
  <si>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</si>
  <si>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</si>
  <si>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</si>
  <si>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</si>
  <si>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</si>
  <si>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</si>
  <si>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</si>
  <si>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</si>
  <si>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</si>
  <si>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</si>
  <si>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</si>
  <si>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</si>
  <si>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</si>
  <si>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</si>
  <si>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</si>
  <si>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</si>
  <si>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</si>
  <si>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</si>
  <si>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</si>
  <si>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</si>
  <si>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</si>
  <si>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</si>
  <si>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</si>
  <si>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</si>
  <si>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</si>
  <si>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</si>
  <si>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</si>
  <si>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</si>
  <si>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</si>
  <si>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</si>
  <si>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</si>
  <si>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</si>
  <si>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</si>
  <si>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</si>
  <si>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</si>
  <si>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</si>
  <si>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</si>
  <si>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</si>
  <si>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</si>
  <si>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</si>
  <si>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</si>
  <si>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</si>
  <si>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</si>
  <si>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</si>
  <si>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</si>
  <si>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</si>
  <si>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</si>
  <si>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</si>
  <si>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</si>
  <si>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</si>
  <si>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</si>
  <si>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</si>
  <si>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</si>
  <si>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</si>
  <si>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</si>
  <si>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</si>
  <si>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</si>
  <si>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</si>
  <si>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</si>
  <si>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</si>
  <si>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</si>
  <si>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</si>
  <si>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</si>
  <si>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</si>
  <si>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</si>
  <si>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</si>
  <si>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</si>
  <si>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</si>
  <si>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</si>
  <si>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</si>
  <si>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</si>
  <si>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</si>
  <si>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</si>
  <si>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</si>
  <si>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</si>
  <si>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</si>
  <si>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</si>
  <si>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</si>
  <si>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</si>
  <si>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</si>
  <si>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</si>
  <si>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</si>
  <si>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</si>
  <si>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</si>
  <si>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</si>
  <si>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</si>
  <si>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</si>
  <si>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</si>
  <si>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</si>
  <si>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</si>
  <si>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</si>
  <si>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</si>
  <si>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</si>
  <si>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</si>
  <si>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</si>
  <si>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</si>
  <si>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</si>
  <si>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</si>
  <si>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</si>
  <si>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</si>
  <si>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</si>
  <si>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</si>
  <si>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</si>
  <si>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</si>
  <si>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</si>
  <si>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</si>
  <si>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</si>
  <si>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</si>
  <si>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</si>
  <si>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</si>
  <si>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</si>
  <si>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</si>
  <si>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</si>
  <si>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</si>
  <si>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</si>
  <si>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</si>
  <si>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</si>
  <si>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</si>
  <si>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</si>
  <si>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</si>
  <si>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</si>
  <si>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</si>
  <si>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</si>
  <si>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</si>
  <si>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</si>
  <si>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</si>
  <si>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</si>
  <si>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</si>
  <si>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</si>
  <si>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</si>
  <si>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</si>
  <si>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</si>
  <si>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</si>
  <si>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</si>
  <si>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</si>
  <si>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</si>
  <si>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</si>
  <si>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</si>
  <si>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</si>
  <si>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</si>
  <si>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</si>
  <si>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</si>
  <si>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</si>
  <si>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</si>
  <si>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</si>
  <si>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</si>
  <si>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</si>
  <si>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</si>
  <si>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</si>
  <si>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</si>
  <si>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</si>
  <si>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</si>
  <si>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</si>
  <si>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</si>
  <si>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</si>
  <si>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</si>
  <si>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</si>
  <si>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</si>
  <si>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</si>
  <si>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</si>
  <si>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</si>
  <si>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</si>
  <si>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</si>
  <si>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</si>
  <si>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</si>
  <si>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</si>
  <si>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</si>
  <si>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</si>
  <si>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</si>
  <si>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</si>
  <si>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</si>
  <si>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</si>
  <si>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</si>
  <si>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</si>
  <si>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</si>
  <si>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</si>
  <si>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</si>
  <si>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</si>
  <si>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</si>
  <si>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</si>
  <si>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</si>
  <si>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</si>
  <si>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</si>
  <si>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</si>
  <si>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</si>
  <si>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</si>
  <si>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</si>
  <si>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</si>
  <si>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</si>
  <si>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</si>
  <si>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</si>
  <si>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</si>
  <si>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</si>
  <si>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</si>
  <si>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</si>
  <si>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</si>
  <si>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</si>
  <si>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</si>
  <si>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</si>
  <si>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</si>
  <si>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</si>
  <si>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</si>
  <si>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</si>
  <si>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</si>
  <si>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</si>
  <si>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</si>
  <si>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</si>
  <si>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</si>
  <si>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</si>
  <si>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</si>
  <si>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</si>
  <si>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</si>
  <si>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</si>
  <si>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</si>
  <si>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</si>
  <si>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</si>
  <si>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</si>
  <si>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</si>
  <si>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</si>
  <si>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</si>
  <si>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</si>
  <si>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</si>
  <si>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</si>
  <si>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</si>
  <si>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</si>
  <si>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</si>
  <si>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</si>
  <si>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</si>
  <si>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</si>
  <si>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</si>
  <si>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</si>
  <si>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</si>
  <si>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</si>
  <si>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</si>
  <si>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</si>
  <si>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</si>
  <si>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</si>
  <si>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</si>
  <si>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</si>
  <si>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</si>
  <si>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</si>
  <si>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</si>
  <si>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</si>
  <si>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</si>
  <si>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</si>
  <si>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</si>
  <si>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</si>
  <si>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</si>
  <si>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</si>
  <si>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</si>
  <si>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</si>
  <si>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</si>
  <si>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</si>
  <si>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</si>
  <si>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</si>
  <si>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</si>
  <si>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</si>
  <si>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</si>
  <si>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</si>
  <si>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</si>
  <si>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</si>
  <si>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</si>
  <si>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</si>
  <si>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</si>
  <si>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</si>
  <si>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</si>
  <si>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</si>
  <si>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</si>
  <si>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</si>
  <si>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</si>
  <si>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</si>
  <si>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</si>
  <si>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</si>
  <si>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</si>
  <si>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</si>
  <si>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</si>
  <si>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</si>
  <si>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</si>
  <si>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</si>
  <si>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</si>
  <si>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</si>
  <si>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</si>
  <si>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</si>
  <si>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</si>
  <si>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</si>
  <si>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</si>
  <si>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</si>
  <si>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</si>
  <si>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</si>
  <si>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</si>
  <si>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</si>
  <si>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</si>
  <si>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</si>
  <si>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</si>
  <si>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</si>
  <si>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</si>
  <si>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</si>
  <si>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</si>
  <si>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</si>
  <si>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</si>
  <si>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</si>
  <si>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</si>
  <si>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</si>
  <si>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</si>
  <si>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</si>
  <si>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</si>
  <si>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</si>
  <si>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</si>
  <si>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</si>
  <si>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</si>
  <si>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</si>
  <si>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</si>
  <si>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</si>
  <si>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</si>
  <si>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</si>
  <si>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</si>
  <si>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</si>
  <si>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</si>
  <si>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</si>
  <si>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</si>
  <si>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</si>
  <si>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</si>
  <si>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</si>
  <si>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</si>
  <si>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</si>
  <si>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</si>
  <si>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</si>
  <si>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</si>
  <si>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</si>
  <si>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</si>
  <si>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</si>
  <si>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</si>
  <si>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</si>
  <si>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</si>
  <si>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</si>
  <si>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</si>
  <si>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</si>
  <si>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</si>
  <si>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</si>
  <si>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</si>
  <si>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</si>
  <si>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</si>
  <si>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</si>
  <si>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</si>
  <si>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</si>
  <si>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</si>
  <si>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</si>
  <si>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</si>
  <si>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</si>
  <si>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</si>
  <si>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</si>
  <si>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</si>
  <si>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</si>
  <si>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</si>
  <si>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</si>
  <si>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</si>
  <si>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</si>
  <si>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</si>
  <si>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</si>
  <si>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</si>
  <si>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</si>
  <si>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</si>
  <si>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</si>
  <si>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</si>
  <si>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</si>
  <si>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</si>
  <si>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</si>
  <si>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</si>
  <si>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</si>
  <si>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</si>
  <si>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</si>
  <si>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</si>
  <si>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</si>
  <si>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</si>
  <si>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</si>
  <si>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</si>
  <si>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</si>
  <si>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</si>
  <si>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</si>
  <si>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</si>
  <si>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</si>
  <si>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</si>
  <si>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</si>
  <si>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</si>
  <si>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</si>
  <si>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</si>
  <si>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</si>
  <si>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</si>
  <si>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</si>
  <si>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</si>
  <si>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</si>
  <si>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</si>
  <si>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</si>
  <si>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</si>
  <si>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</si>
  <si>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</si>
  <si>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</si>
  <si>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</si>
  <si>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</si>
  <si>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</si>
  <si>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</si>
  <si>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</si>
  <si>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</si>
  <si>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</si>
  <si>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</si>
  <si>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</si>
  <si>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</si>
  <si>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</si>
  <si>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</si>
  <si>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</si>
  <si>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</si>
  <si>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</si>
  <si>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</si>
  <si>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</si>
  <si>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</si>
  <si>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</si>
  <si>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</si>
  <si>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</si>
  <si>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</si>
  <si>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</si>
  <si>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</si>
  <si>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</si>
  <si>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</si>
  <si>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</si>
  <si>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</si>
  <si>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</si>
  <si>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</si>
  <si>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</si>
  <si>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</si>
  <si>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</si>
  <si>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</si>
  <si>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</si>
  <si>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</si>
  <si>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</si>
  <si>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</si>
  <si>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</si>
  <si>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</si>
  <si>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</si>
  <si>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</si>
  <si>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</si>
  <si>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</si>
  <si>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</si>
  <si>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</si>
  <si>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</si>
  <si>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</si>
  <si>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</si>
  <si>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</si>
  <si>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</si>
  <si>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</si>
  <si>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</si>
  <si>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</si>
  <si>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</si>
  <si>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</si>
  <si>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</si>
  <si>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</si>
  <si>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</si>
  <si>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</si>
  <si>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</si>
  <si>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</si>
  <si>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</si>
  <si>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</si>
  <si>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</si>
  <si>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</si>
  <si>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</si>
  <si>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</si>
  <si>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</si>
  <si>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</si>
  <si>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</si>
  <si>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</si>
  <si>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</si>
  <si>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</si>
  <si>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</si>
  <si>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</si>
  <si>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</si>
  <si>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</si>
  <si>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</si>
  <si>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</si>
  <si>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</si>
  <si>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</si>
  <si>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</si>
  <si>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</si>
  <si>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</si>
  <si>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</si>
  <si>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</si>
  <si>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</si>
  <si>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</si>
  <si>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</si>
  <si>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</si>
  <si>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</si>
  <si>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</si>
  <si>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</si>
  <si>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</si>
  <si>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</si>
  <si>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</si>
  <si>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</si>
  <si>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</si>
  <si>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</si>
  <si>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</si>
  <si>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</si>
  <si>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</si>
  <si>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</si>
  <si>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</si>
  <si>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</si>
  <si>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</si>
  <si>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</si>
  <si>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</si>
  <si>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</si>
  <si>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</si>
  <si>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</si>
  <si>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</si>
  <si>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</si>
  <si>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</si>
  <si>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</si>
  <si>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</si>
  <si>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</si>
  <si>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</si>
  <si>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</si>
  <si>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</si>
  <si>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</si>
  <si>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</si>
  <si>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</si>
  <si>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</si>
  <si>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</si>
  <si>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</si>
  <si>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</si>
  <si>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</si>
  <si>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</si>
  <si>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</si>
  <si>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</si>
  <si>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</si>
  <si>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</si>
  <si>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</si>
  <si>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</si>
  <si>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</si>
  <si>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</si>
  <si>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</si>
  <si>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</si>
  <si>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</si>
  <si>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</si>
  <si>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</si>
  <si>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</si>
  <si>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</si>
  <si>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</si>
  <si>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</si>
  <si>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</si>
  <si>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</si>
  <si>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</si>
  <si>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</si>
  <si>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</si>
  <si>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</si>
  <si>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</si>
  <si>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</si>
  <si>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</si>
  <si>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</si>
  <si>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</si>
  <si>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</si>
  <si>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</si>
  <si>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</si>
  <si>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</si>
  <si>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</si>
  <si>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</si>
  <si>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</si>
  <si>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</si>
  <si>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</si>
  <si>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</si>
  <si>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</si>
  <si>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</si>
  <si>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</si>
  <si>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</si>
  <si>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</si>
  <si>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</si>
  <si>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</si>
  <si>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</si>
  <si>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</si>
  <si>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</si>
  <si>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</si>
  <si>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</si>
  <si>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</si>
  <si>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</si>
  <si>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</si>
  <si>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</si>
  <si>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</si>
  <si>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</si>
  <si>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</si>
  <si>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</si>
  <si>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</si>
  <si>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</si>
  <si>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</si>
  <si>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</si>
  <si>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</si>
  <si>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</si>
  <si>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</si>
  <si>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</si>
  <si>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</si>
  <si>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</si>
  <si>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</si>
  <si>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</si>
  <si>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</si>
  <si>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</si>
  <si>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</si>
  <si>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</si>
  <si>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</si>
  <si>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</si>
  <si>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</si>
  <si>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</si>
  <si>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</si>
  <si>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</si>
  <si>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</si>
  <si>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</si>
  <si>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</si>
  <si>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</si>
  <si>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</si>
  <si>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</si>
  <si>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</si>
  <si>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</si>
  <si>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</si>
  <si>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</si>
  <si>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</si>
  <si>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</si>
  <si>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</si>
  <si>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</si>
  <si>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</si>
  <si>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</si>
  <si>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</si>
  <si>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</si>
  <si>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</si>
  <si>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</si>
  <si>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</si>
  <si>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</si>
  <si>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</si>
  <si>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</si>
  <si>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</si>
  <si>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</si>
  <si>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</si>
  <si>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</si>
  <si>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</si>
  <si>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</si>
  <si>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</si>
  <si>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</si>
  <si>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</si>
  <si>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</si>
  <si>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</si>
  <si>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</si>
  <si>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</si>
  <si>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</si>
  <si>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</si>
  <si>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</si>
  <si>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</si>
  <si>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</si>
  <si>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</si>
  <si>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</si>
  <si>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</si>
  <si>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</si>
  <si>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</si>
  <si>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</si>
  <si>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</si>
  <si>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</si>
  <si>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</si>
  <si>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</si>
  <si>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</si>
  <si>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</si>
  <si>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</si>
  <si>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</si>
  <si>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</si>
  <si>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</si>
  <si>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</si>
  <si>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</si>
  <si>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</si>
  <si>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</si>
  <si>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</si>
  <si>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</si>
  <si>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</si>
  <si>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</si>
  <si>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</si>
  <si>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</si>
  <si>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</si>
  <si>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</si>
  <si>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</si>
  <si>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</si>
  <si>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</si>
  <si>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</si>
  <si>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</si>
  <si>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</si>
  <si>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</si>
  <si>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</si>
  <si>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</si>
  <si>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</si>
  <si>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</si>
  <si>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</si>
  <si>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</si>
  <si>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</si>
  <si>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</si>
  <si>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</si>
  <si>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</si>
  <si>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</si>
  <si>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</si>
  <si>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</si>
  <si>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</si>
  <si>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</si>
  <si>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</si>
  <si>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</si>
  <si>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</si>
  <si>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</si>
  <si>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</si>
  <si>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</si>
  <si>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</si>
  <si>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</si>
  <si>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</si>
  <si>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</si>
  <si>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</si>
  <si>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</si>
  <si>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</si>
  <si>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</si>
  <si>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</si>
  <si>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</si>
  <si>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</si>
  <si>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</si>
  <si>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</si>
  <si>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</si>
  <si>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</si>
  <si>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</si>
  <si>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</si>
  <si>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</si>
  <si>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</si>
  <si>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</si>
  <si>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</si>
  <si>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</si>
  <si>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</si>
  <si>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</si>
  <si>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</si>
  <si>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</si>
  <si>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</si>
  <si>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</si>
  <si>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</si>
  <si>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</si>
  <si>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</si>
  <si>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</si>
  <si>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</si>
  <si>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</si>
  <si>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</si>
  <si>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</si>
  <si>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</si>
  <si>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</si>
  <si>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</si>
  <si>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</si>
  <si>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</si>
  <si>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</si>
  <si>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</si>
  <si>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</si>
  <si>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</si>
  <si>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</si>
  <si>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</si>
  <si>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</si>
  <si>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</si>
  <si>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</si>
  <si>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</si>
  <si>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</si>
  <si>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</si>
  <si>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</si>
  <si>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</si>
  <si>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</si>
  <si>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</si>
  <si>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</si>
  <si>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</si>
  <si>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</si>
  <si>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</si>
  <si>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</si>
  <si>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</si>
  <si>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</si>
  <si>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</si>
  <si>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</si>
  <si>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</si>
  <si>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</si>
  <si>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</si>
  <si>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</si>
  <si>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</si>
  <si>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</si>
  <si>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</si>
  <si>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</si>
  <si>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</si>
  <si>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</si>
  <si>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</si>
  <si>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</si>
  <si>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</si>
  <si>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</si>
  <si>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</si>
  <si>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</si>
  <si>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</si>
  <si>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</si>
  <si>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</si>
  <si>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</si>
  <si>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</si>
  <si>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</si>
  <si>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</si>
  <si>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</si>
  <si>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</si>
  <si>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</si>
  <si>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</si>
  <si>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</si>
  <si>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</si>
  <si>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</si>
  <si>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</si>
  <si>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</si>
  <si>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</si>
  <si>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</si>
  <si>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</si>
  <si>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</si>
  <si>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</si>
  <si>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</si>
  <si>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</si>
  <si>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</si>
  <si>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</si>
  <si>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</si>
  <si>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</si>
  <si>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</si>
  <si>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</si>
  <si>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</si>
  <si>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</si>
  <si>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</si>
  <si>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</si>
  <si>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</si>
  <si>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</si>
  <si>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</si>
  <si>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</si>
  <si>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</si>
  <si>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</si>
  <si>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</si>
  <si>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</si>
  <si>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</si>
  <si>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</si>
  <si>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</si>
  <si>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</si>
  <si>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</si>
  <si>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</si>
  <si>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</si>
  <si>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</si>
  <si>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</si>
  <si>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</si>
  <si>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</si>
  <si>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</si>
  <si>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</si>
  <si>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</si>
  <si>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</si>
  <si>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</si>
  <si>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</si>
  <si>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</si>
  <si>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</si>
  <si>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</si>
  <si>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</si>
  <si>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</si>
  <si>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</si>
  <si>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</si>
  <si>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</si>
  <si>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</si>
  <si>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</si>
  <si>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</si>
  <si>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</si>
  <si>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</si>
  <si>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</si>
  <si>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</si>
  <si>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</si>
  <si>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</si>
  <si>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</si>
  <si>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</si>
  <si>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</si>
  <si>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</si>
  <si>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</si>
  <si>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</si>
  <si>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</si>
  <si>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</si>
  <si>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</si>
  <si>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</si>
  <si>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</si>
  <si>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</si>
  <si>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</si>
  <si>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</si>
  <si>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</si>
  <si>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</si>
  <si>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</si>
  <si>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</si>
  <si>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</si>
  <si>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</si>
  <si>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</si>
  <si>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</si>
  <si>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</si>
  <si>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</si>
  <si>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</si>
  <si>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</si>
  <si>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</si>
  <si>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</si>
  <si>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</si>
  <si>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</si>
  <si>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</si>
  <si>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</si>
  <si>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</si>
  <si>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</si>
  <si>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</si>
  <si>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</si>
  <si>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</si>
  <si>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</si>
  <si>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</si>
  <si>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</si>
  <si>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</si>
  <si>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</si>
  <si>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</si>
  <si>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</si>
  <si>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</si>
  <si>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</si>
  <si>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</si>
  <si>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</si>
  <si>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</si>
  <si>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</si>
  <si>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</si>
  <si>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</si>
  <si>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</si>
  <si>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</si>
  <si>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</si>
  <si>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</si>
  <si>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</si>
  <si>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</si>
  <si>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</si>
  <si>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</si>
  <si>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</si>
  <si>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</si>
  <si>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</si>
  <si>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</si>
  <si>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</si>
  <si>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</si>
  <si>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</si>
  <si>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</si>
  <si>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</si>
  <si>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</si>
  <si>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</si>
  <si>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</si>
  <si>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</si>
  <si>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</si>
  <si>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</si>
  <si>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</si>
  <si>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</si>
  <si>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</si>
  <si>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</si>
  <si>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</si>
  <si>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</si>
  <si>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</si>
  <si>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</si>
  <si>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</si>
  <si>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</si>
  <si>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</si>
  <si>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</si>
  <si>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</si>
  <si>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</si>
  <si>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</si>
  <si>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</si>
  <si>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</si>
  <si>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</si>
  <si>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</si>
  <si>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</si>
  <si>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</si>
  <si>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</si>
  <si>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</si>
  <si>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</si>
  <si>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</si>
  <si>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</si>
  <si>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</si>
  <si>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</si>
  <si>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</si>
  <si>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</si>
  <si>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</si>
  <si>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</si>
  <si>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</si>
  <si>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</si>
  <si>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</si>
  <si>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</si>
  <si>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</si>
  <si>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</si>
  <si>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</si>
  <si>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</si>
  <si>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</si>
  <si>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</si>
  <si>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</si>
  <si>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</si>
  <si>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</si>
  <si>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</si>
  <si>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</si>
  <si>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</si>
  <si>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</si>
  <si>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</si>
  <si>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</si>
  <si>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</si>
  <si>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</si>
  <si>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</si>
  <si>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</si>
  <si>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</si>
  <si>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</si>
  <si>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</si>
  <si>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</si>
  <si>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</si>
  <si>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</si>
  <si>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</si>
  <si>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</si>
  <si>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</si>
  <si>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</si>
  <si>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</si>
  <si>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</si>
  <si>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</si>
  <si>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</si>
  <si>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</si>
  <si>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</si>
  <si>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</si>
  <si>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</si>
  <si>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</si>
  <si>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</si>
  <si>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</si>
  <si>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</si>
  <si>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</si>
  <si>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</si>
  <si>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</si>
  <si>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</si>
  <si>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</si>
  <si>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</si>
  <si>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</si>
  <si>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</si>
  <si>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</si>
  <si>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</si>
  <si>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</si>
  <si>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</si>
  <si>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</si>
  <si>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</si>
  <si>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</si>
  <si>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</si>
  <si>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</si>
  <si>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</si>
  <si>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</si>
  <si>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</si>
  <si>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</si>
  <si>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</si>
  <si>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</si>
  <si>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</si>
  <si>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</si>
  <si>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</si>
  <si>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</si>
  <si>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</si>
  <si>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</si>
  <si>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</si>
  <si>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</si>
  <si>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</si>
  <si>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</si>
  <si>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</si>
  <si>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</si>
  <si>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</si>
  <si>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</si>
  <si>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</si>
  <si>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</si>
  <si>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</si>
  <si>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</si>
  <si>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</si>
  <si>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</si>
  <si>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</si>
  <si>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</si>
  <si>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</si>
  <si>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</si>
  <si>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</si>
  <si>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</si>
  <si>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</si>
  <si>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</si>
  <si>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</si>
  <si>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</si>
  <si>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</si>
  <si>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</si>
  <si>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</si>
  <si>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</si>
  <si>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</si>
  <si>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</si>
  <si>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</si>
  <si>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</si>
  <si>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</si>
  <si>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</si>
  <si>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</si>
  <si>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</si>
  <si>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</si>
  <si>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</si>
  <si>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</si>
  <si>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</si>
  <si>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</si>
  <si>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</si>
  <si>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</si>
  <si>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</si>
  <si>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</si>
  <si>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</si>
  <si>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</si>
  <si>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</si>
  <si>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</si>
  <si>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</si>
  <si>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</si>
  <si>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</si>
  <si>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</si>
  <si>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</si>
  <si>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</si>
  <si>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</si>
  <si>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</si>
  <si>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</si>
  <si>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</si>
  <si>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</si>
  <si>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</si>
  <si>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</si>
  <si>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</si>
  <si>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</si>
  <si>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</si>
  <si>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</si>
  <si>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</si>
  <si>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</si>
  <si>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</si>
  <si>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</si>
  <si>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</si>
  <si>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</si>
  <si>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</si>
  <si>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</si>
  <si>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</si>
  <si>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</si>
  <si>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</si>
  <si>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</si>
  <si>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</si>
  <si>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</si>
  <si>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</si>
  <si>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</si>
  <si>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</si>
  <si>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</si>
  <si>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</si>
  <si>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</si>
  <si>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</si>
  <si>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</si>
  <si>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</si>
  <si>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</si>
  <si>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</si>
  <si>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</si>
  <si>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</si>
  <si>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</si>
  <si>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</si>
  <si>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</si>
  <si>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</si>
  <si>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</si>
  <si>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</si>
  <si>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</si>
  <si>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</si>
  <si>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</si>
  <si>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</si>
  <si>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</si>
  <si>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</si>
  <si>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</si>
  <si>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</si>
  <si>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</si>
  <si>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</si>
  <si>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</si>
  <si>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</si>
  <si>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</si>
  <si>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</si>
  <si>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</si>
  <si>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</si>
  <si>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</si>
  <si>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</si>
  <si>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</si>
  <si>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</si>
  <si>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</si>
  <si>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</si>
  <si>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</si>
  <si>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</si>
  <si>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</si>
  <si>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</si>
  <si>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</si>
  <si>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</si>
  <si>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</si>
  <si>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</si>
  <si>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</si>
  <si>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</si>
  <si>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</si>
  <si>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</si>
  <si>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</si>
  <si>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</si>
  <si>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</si>
  <si>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</si>
  <si>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</si>
  <si>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</si>
  <si>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</si>
  <si>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</si>
  <si>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</si>
  <si>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</si>
  <si>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</si>
  <si>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</si>
  <si>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</si>
  <si>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</si>
  <si>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</si>
  <si>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</si>
  <si>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</si>
  <si>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</si>
  <si>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</si>
  <si>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</si>
  <si>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</si>
  <si>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</si>
  <si>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</si>
  <si>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</si>
  <si>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</si>
  <si>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</si>
  <si>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</si>
  <si>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</si>
  <si>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</si>
  <si>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</si>
  <si>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</si>
  <si>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</si>
  <si>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</si>
  <si>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</si>
  <si>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</si>
  <si>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</si>
  <si>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</si>
  <si>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</si>
  <si>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</si>
  <si>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</si>
  <si>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</si>
  <si>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</si>
  <si>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</si>
  <si>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</si>
  <si>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</si>
  <si>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</si>
  <si>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</si>
  <si>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</si>
  <si>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</si>
  <si>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</si>
  <si>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</si>
  <si>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</si>
  <si>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</si>
  <si>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</si>
  <si>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</si>
  <si>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</si>
  <si>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</si>
  <si>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</si>
  <si>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</si>
  <si>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</si>
  <si>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</si>
  <si>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</si>
  <si>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</si>
  <si>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</si>
  <si>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</si>
  <si>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</si>
  <si>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</si>
  <si>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</si>
  <si>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</si>
  <si>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</si>
  <si>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</si>
  <si>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</si>
  <si>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</si>
  <si>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</si>
  <si>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</si>
  <si>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</si>
  <si>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</si>
  <si>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</si>
  <si>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</si>
  <si>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</si>
  <si>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</si>
  <si>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</si>
  <si>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</si>
  <si>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</si>
  <si>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</si>
  <si>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</si>
  <si>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</si>
  <si>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</si>
  <si>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</si>
  <si>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</si>
  <si>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</si>
  <si>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</si>
  <si>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</si>
  <si>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</si>
  <si>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</si>
  <si>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</si>
  <si>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</si>
  <si>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</si>
  <si>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</si>
  <si>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</si>
  <si>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</si>
  <si>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</si>
  <si>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</si>
  <si>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</si>
  <si>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</si>
  <si>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</si>
  <si>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</si>
  <si>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</si>
  <si>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</si>
  <si>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</si>
  <si>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</si>
  <si>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</si>
  <si>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</si>
  <si>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</si>
  <si>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</si>
  <si>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</si>
  <si>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</si>
  <si>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</si>
  <si>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</si>
  <si>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</si>
  <si>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</si>
  <si>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</si>
  <si>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</si>
  <si>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</si>
  <si>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</si>
  <si>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</si>
  <si>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</si>
  <si>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</si>
  <si>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</si>
  <si>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</si>
  <si>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</si>
  <si>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</si>
  <si>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</si>
  <si>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</si>
  <si>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</si>
  <si>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</si>
  <si>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</si>
  <si>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</si>
  <si>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</si>
  <si>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</si>
  <si>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</si>
  <si>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</si>
  <si>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</si>
  <si>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</si>
  <si>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</si>
  <si>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</si>
  <si>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</si>
  <si>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</si>
  <si>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</si>
  <si>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</si>
  <si>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</si>
  <si>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</si>
  <si>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</si>
  <si>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</si>
  <si>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</si>
  <si>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</si>
  <si>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</si>
  <si>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</si>
  <si>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</si>
  <si>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</si>
  <si>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</si>
  <si>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</si>
  <si>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</si>
  <si>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</si>
  <si>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</si>
  <si>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</si>
  <si>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</si>
  <si>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</si>
  <si>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</si>
  <si>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</si>
  <si>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</si>
  <si>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</si>
  <si>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</si>
  <si>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</si>
  <si>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</si>
  <si>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</si>
  <si>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</si>
  <si>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</si>
  <si>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</si>
  <si>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</si>
  <si>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</si>
  <si>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</si>
  <si>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</si>
  <si>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</si>
  <si>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</si>
  <si>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</si>
  <si>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</si>
  <si>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</si>
  <si>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</si>
  <si>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</si>
  <si>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</si>
  <si>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</si>
  <si>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</si>
  <si>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</si>
  <si>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</si>
  <si>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</si>
  <si>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</si>
  <si>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</si>
  <si>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</si>
  <si>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</si>
  <si>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</si>
  <si>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</si>
  <si>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</si>
  <si>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</si>
  <si>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</si>
  <si>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</si>
  <si>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</si>
  <si>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</si>
  <si>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</si>
  <si>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</si>
  <si>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</si>
  <si>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</si>
  <si>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</si>
  <si>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</si>
  <si>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</si>
  <si>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</si>
  <si>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</si>
  <si>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</si>
  <si>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</si>
  <si>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</si>
  <si>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</si>
  <si>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</si>
  <si>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</si>
  <si>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</si>
  <si>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</si>
  <si>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</si>
  <si>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</si>
  <si>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</si>
  <si>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</si>
  <si>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</si>
  <si>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</si>
  <si>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</si>
  <si>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</si>
  <si>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</si>
  <si>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</si>
  <si>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</si>
  <si>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</si>
  <si>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</si>
  <si>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</si>
  <si>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</si>
  <si>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</si>
  <si>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</si>
  <si>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</si>
  <si>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</si>
  <si>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</si>
  <si>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</si>
  <si>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</si>
  <si>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</si>
  <si>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</si>
  <si>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</si>
  <si>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</si>
  <si>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</si>
  <si>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</si>
  <si>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</si>
  <si>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</si>
  <si>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</si>
  <si>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</si>
  <si>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</si>
  <si>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</si>
  <si>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</si>
  <si>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</si>
  <si>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</si>
  <si>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</si>
  <si>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</si>
  <si>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</si>
  <si>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</si>
  <si>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</si>
  <si>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</si>
  <si>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</si>
  <si>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</si>
  <si>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</si>
  <si>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</si>
  <si>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</si>
  <si>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</si>
  <si>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</si>
  <si>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</si>
  <si>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</si>
  <si>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</si>
  <si>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</si>
  <si>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</si>
  <si>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</si>
  <si>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</si>
  <si>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</si>
  <si>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</si>
  <si>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</si>
  <si>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</si>
  <si>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</si>
  <si>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</si>
  <si>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</si>
  <si>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</si>
  <si>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</si>
  <si>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</si>
  <si>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</si>
  <si>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</si>
  <si>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</si>
  <si>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</si>
  <si>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</si>
  <si>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</si>
  <si>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</si>
  <si>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</si>
  <si>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</si>
  <si>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</si>
  <si>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</si>
  <si>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</si>
  <si>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</si>
  <si>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</si>
  <si>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</si>
  <si>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</si>
  <si>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</si>
  <si>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</si>
  <si>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</si>
  <si>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</si>
  <si>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</si>
  <si>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</si>
  <si>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</si>
  <si>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</si>
  <si>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</si>
  <si>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</si>
  <si>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</si>
  <si>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</si>
  <si>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</si>
  <si>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</si>
  <si>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</si>
  <si>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</si>
  <si>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</si>
  <si>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</si>
  <si>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</si>
  <si>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</si>
  <si>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</si>
  <si>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</si>
  <si>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</si>
  <si>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</si>
  <si>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</si>
  <si>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</si>
  <si>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</si>
  <si>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</si>
  <si>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</si>
  <si>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</si>
  <si>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</si>
  <si>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</si>
  <si>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</si>
  <si>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</si>
  <si>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</si>
  <si>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</si>
  <si>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</si>
  <si>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</si>
  <si>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</si>
  <si>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</si>
  <si>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</si>
  <si>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</si>
  <si>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</si>
  <si>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</si>
  <si>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</si>
  <si>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</si>
  <si>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</si>
  <si>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</si>
  <si>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</si>
  <si>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</si>
  <si>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</si>
  <si>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</si>
  <si>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</si>
  <si>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</si>
  <si>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</si>
  <si>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</si>
  <si>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</si>
  <si>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</si>
  <si>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</si>
  <si>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</si>
  <si>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</si>
  <si>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</si>
  <si>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</si>
  <si>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</si>
  <si>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</si>
  <si>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</si>
  <si>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</si>
  <si>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</si>
  <si>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</si>
  <si>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</si>
  <si>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</si>
  <si>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</si>
  <si>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</si>
  <si>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</si>
  <si>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</si>
  <si>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</si>
  <si>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</si>
  <si>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</si>
  <si>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</si>
  <si>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</si>
  <si>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</si>
  <si>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</si>
  <si>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</si>
  <si>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</si>
  <si>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</si>
  <si>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</si>
  <si>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</si>
  <si>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</si>
  <si>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</si>
  <si>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</si>
  <si>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</si>
  <si>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</si>
  <si>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</si>
  <si>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</si>
  <si>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</si>
  <si>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</si>
  <si>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</si>
  <si>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</si>
  <si>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</si>
  <si>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</si>
  <si>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</si>
  <si>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</si>
  <si>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</si>
  <si>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</si>
  <si>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</si>
  <si>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</si>
  <si>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</si>
  <si>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</si>
  <si>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</si>
  <si>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</si>
  <si>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</si>
  <si>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</si>
  <si>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</si>
  <si>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</si>
  <si>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</si>
  <si>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</si>
  <si>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</si>
  <si>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</si>
  <si>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</si>
  <si>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</si>
  <si>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</si>
  <si>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</si>
  <si>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</si>
  <si>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</si>
  <si>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</si>
  <si>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</si>
  <si>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</si>
  <si>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</si>
  <si>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</si>
  <si>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</si>
  <si>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</si>
  <si>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</si>
  <si>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</si>
  <si>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</si>
  <si>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</si>
  <si>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</si>
  <si>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</si>
  <si>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</si>
  <si>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</si>
  <si>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</si>
  <si>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</si>
  <si>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</si>
  <si>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</si>
  <si>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</si>
  <si>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</si>
  <si>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</si>
  <si>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</si>
  <si>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</si>
  <si>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</si>
  <si>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</si>
  <si>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</si>
  <si>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</si>
  <si>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</si>
  <si>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</si>
  <si>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</si>
  <si>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</si>
  <si>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</si>
  <si>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</si>
  <si>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</si>
  <si>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</si>
  <si>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</si>
  <si>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</si>
  <si>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</si>
  <si>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</si>
  <si>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</si>
  <si>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</si>
  <si>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</si>
  <si>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</si>
  <si>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</si>
  <si>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</si>
  <si>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</si>
  <si>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</si>
  <si>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</si>
  <si>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</si>
  <si>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</si>
  <si>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</si>
  <si>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</si>
  <si>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</si>
  <si>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</si>
  <si>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</si>
  <si>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</si>
  <si>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</si>
  <si>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</si>
  <si>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</si>
  <si>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</si>
  <si>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</si>
  <si>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</si>
  <si>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</si>
  <si>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</si>
  <si>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</si>
  <si>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</si>
  <si>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</si>
  <si>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</si>
  <si>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</si>
  <si>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</si>
  <si>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</si>
  <si>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</si>
  <si>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</si>
  <si>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</si>
  <si>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</si>
  <si>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</si>
  <si>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</si>
  <si>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</si>
  <si>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</si>
  <si>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</si>
  <si>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</si>
  <si>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</si>
  <si>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</si>
  <si>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</si>
  <si>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</si>
  <si>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</si>
  <si>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</si>
  <si>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</si>
  <si>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</si>
  <si>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</si>
  <si>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</si>
  <si>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</si>
  <si>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</si>
  <si>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</si>
  <si>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</si>
  <si>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</si>
  <si>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</si>
  <si>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</si>
  <si>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</si>
  <si>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</si>
  <si>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</si>
  <si>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</si>
  <si>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</si>
  <si>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</si>
  <si>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</si>
  <si>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</si>
  <si>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</si>
  <si>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</si>
  <si>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</si>
  <si>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</si>
  <si>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</si>
  <si>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</si>
  <si>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</si>
  <si>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</si>
  <si>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</si>
  <si>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</si>
  <si>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</si>
  <si>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</si>
  <si>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</si>
  <si>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</si>
  <si>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</si>
  <si>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</si>
  <si>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</si>
  <si>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</si>
  <si>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</si>
  <si>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</si>
  <si>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</si>
  <si>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</si>
  <si>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</si>
  <si>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</si>
  <si>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</si>
  <si>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</si>
  <si>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</si>
  <si>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</si>
  <si>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</si>
  <si>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</si>
  <si>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</si>
  <si>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</si>
  <si>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</si>
  <si>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</si>
  <si>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</si>
  <si>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</si>
  <si>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</si>
  <si>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</si>
  <si>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</si>
  <si>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</si>
  <si>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</si>
  <si>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</si>
  <si>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</si>
  <si>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</si>
  <si>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</si>
  <si>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</si>
  <si>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</si>
  <si>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</si>
  <si>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</si>
  <si>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</si>
  <si>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</si>
  <si>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</si>
  <si>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</si>
  <si>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</si>
  <si>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</si>
  <si>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</si>
  <si>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</si>
  <si>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</si>
  <si>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</si>
  <si>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</si>
  <si>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</si>
  <si>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</si>
  <si>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</si>
  <si>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</si>
  <si>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</si>
  <si>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</si>
  <si>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</si>
  <si>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</si>
  <si>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</si>
  <si>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</si>
  <si>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</si>
  <si>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</si>
  <si>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</si>
  <si>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</si>
  <si>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</si>
  <si>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</si>
  <si>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</si>
  <si>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</si>
  <si>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</si>
  <si>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</si>
  <si>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</si>
  <si>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</si>
  <si>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</si>
  <si>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</si>
  <si>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</si>
  <si>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</si>
  <si>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</si>
  <si>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</si>
  <si>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</si>
  <si>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</si>
  <si>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</si>
  <si>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</si>
  <si>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</si>
  <si>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</si>
  <si>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</si>
  <si>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</si>
  <si>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</si>
  <si>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</si>
  <si>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</si>
  <si>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</si>
  <si>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</si>
  <si>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</si>
  <si>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</si>
  <si>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</si>
  <si>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</si>
  <si>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</si>
  <si>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</si>
  <si>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</si>
  <si>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</si>
  <si>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</si>
  <si>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</si>
  <si>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</si>
  <si>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</si>
  <si>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</si>
  <si>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</si>
  <si>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</si>
  <si>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</si>
  <si>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</si>
  <si>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</si>
  <si>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</si>
  <si>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</si>
  <si>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</si>
  <si>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</si>
  <si>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</si>
  <si>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</si>
  <si>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</si>
  <si>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</si>
  <si>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</si>
  <si>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</si>
  <si>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</si>
  <si>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</si>
  <si>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</si>
  <si>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</si>
  <si>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</si>
  <si>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</si>
  <si>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</si>
  <si>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</si>
  <si>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</si>
  <si>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</si>
  <si>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</si>
  <si>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</si>
  <si>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</si>
  <si>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</si>
  <si>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</si>
  <si>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</si>
  <si>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</si>
  <si>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</si>
  <si>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</si>
  <si>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</si>
  <si>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</si>
  <si>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</si>
  <si>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</si>
  <si>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</si>
  <si>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</si>
  <si>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</si>
  <si>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</si>
  <si>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</si>
  <si>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</si>
  <si>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</si>
  <si>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</si>
  <si>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</si>
  <si>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</si>
  <si>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</si>
  <si>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</si>
  <si>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</si>
  <si>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</si>
  <si>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</si>
  <si>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</si>
  <si>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</si>
  <si>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</si>
  <si>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</si>
  <si>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</si>
  <si>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</si>
  <si>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</si>
  <si>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</si>
  <si>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</si>
  <si>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</si>
  <si>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</si>
  <si>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</si>
  <si>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</si>
  <si>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</si>
  <si>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</si>
  <si>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</si>
  <si>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</si>
  <si>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</si>
  <si>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</si>
  <si>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</si>
  <si>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</si>
  <si>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</si>
  <si>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</si>
  <si>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</si>
  <si>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</si>
  <si>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</si>
  <si>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</si>
  <si>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</si>
  <si>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</si>
  <si>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</si>
  <si>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</si>
  <si>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</si>
  <si>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</si>
  <si>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</si>
  <si>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</si>
  <si>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</si>
  <si>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</si>
  <si>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</si>
  <si>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</si>
  <si>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</si>
  <si>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</si>
  <si>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</si>
  <si>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</si>
  <si>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</si>
  <si>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</si>
  <si>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</si>
  <si>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</si>
  <si>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</si>
  <si>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</si>
  <si>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</si>
  <si>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</si>
  <si>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</si>
  <si>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</si>
  <si>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</si>
  <si>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</si>
  <si>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</si>
  <si>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</si>
  <si>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</si>
  <si>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</si>
  <si>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</si>
  <si>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</si>
  <si>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</si>
  <si>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</si>
  <si>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</si>
  <si>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</si>
  <si>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</si>
  <si>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</si>
  <si>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</si>
  <si>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</si>
  <si>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</si>
  <si>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</si>
  <si>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</si>
  <si>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</si>
  <si>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</si>
  <si>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</si>
  <si>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</si>
  <si>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</si>
  <si>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</si>
  <si>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</si>
  <si>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</si>
  <si>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</si>
  <si>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</si>
  <si>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</si>
  <si>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</si>
  <si>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</si>
  <si>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</si>
  <si>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</si>
  <si>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</si>
  <si>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</si>
  <si>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</si>
  <si>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</si>
  <si>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</si>
  <si>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</si>
  <si>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</si>
  <si>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</si>
  <si>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</si>
  <si>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</si>
  <si>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</si>
  <si>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</si>
  <si>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</si>
  <si>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</si>
  <si>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</si>
  <si>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</si>
  <si>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</si>
  <si>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</si>
  <si>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</si>
  <si>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</si>
  <si>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</si>
  <si>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</si>
  <si>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</si>
  <si>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</si>
  <si>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</si>
  <si>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</si>
  <si>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</si>
  <si>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</si>
  <si>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</si>
  <si>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</si>
  <si>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</si>
  <si>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</si>
  <si>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</si>
  <si>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</si>
  <si>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</si>
  <si>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</si>
  <si>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</si>
  <si>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</si>
  <si>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</si>
  <si>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</si>
  <si>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</si>
  <si>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</si>
  <si>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</si>
  <si>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</si>
  <si>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</si>
  <si>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</si>
  <si>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</si>
  <si>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</si>
  <si>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</si>
  <si>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</si>
  <si>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</si>
  <si>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</si>
  <si>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</si>
  <si>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</si>
  <si>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</si>
  <si>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</si>
  <si>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</si>
  <si>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</si>
  <si>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</si>
  <si>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</si>
  <si>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</si>
  <si>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</si>
  <si>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</si>
  <si>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</si>
  <si>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</si>
  <si>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</si>
  <si>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</si>
  <si>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</si>
  <si>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</si>
  <si>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</si>
  <si>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</si>
  <si>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</si>
  <si>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</si>
  <si>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</si>
  <si>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</si>
  <si>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</si>
  <si>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</si>
  <si>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</si>
  <si>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</si>
  <si>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</si>
  <si>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</si>
  <si>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</si>
  <si>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</si>
  <si>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</si>
  <si>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</si>
  <si>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</si>
  <si>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</si>
  <si>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</si>
  <si>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</si>
  <si>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</si>
  <si>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</si>
  <si>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</si>
  <si>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</si>
  <si>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</si>
  <si>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</si>
  <si>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</si>
  <si>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</si>
  <si>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</si>
  <si>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</si>
  <si>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</si>
  <si>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</si>
  <si>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</si>
  <si>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</si>
  <si>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</si>
  <si>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</si>
  <si>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</si>
  <si>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</si>
  <si>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</si>
  <si>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</si>
  <si>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</si>
  <si>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</si>
  <si>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</si>
  <si>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</si>
  <si>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</si>
  <si>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</si>
  <si>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</si>
  <si>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</si>
  <si>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</si>
  <si>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</si>
  <si>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</si>
  <si>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</si>
  <si>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</si>
  <si>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</si>
  <si>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</si>
  <si>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</si>
  <si>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</si>
  <si>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</si>
  <si>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</si>
  <si>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</si>
  <si>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</si>
  <si>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</si>
  <si>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</si>
  <si>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</si>
  <si>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</si>
  <si>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</si>
  <si>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</si>
  <si>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</si>
  <si>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</si>
  <si>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</si>
  <si>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</si>
  <si>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</si>
  <si>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</si>
  <si>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</si>
  <si>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</si>
  <si>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</si>
  <si>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</si>
  <si>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</si>
  <si>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</si>
  <si>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</si>
  <si>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</si>
  <si>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</si>
  <si>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</si>
  <si>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</si>
  <si>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</si>
  <si>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</si>
  <si>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</si>
  <si>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</si>
  <si>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</si>
  <si>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</si>
  <si>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</si>
  <si>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</si>
  <si>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</si>
  <si>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</si>
  <si>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</si>
  <si>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</si>
  <si>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</si>
  <si>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</si>
  <si>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</si>
  <si>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</si>
  <si>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</si>
  <si>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</si>
  <si>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</si>
  <si>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</si>
  <si>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</si>
  <si>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</si>
  <si>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</si>
  <si>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</si>
  <si>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</si>
  <si>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</si>
  <si>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</si>
  <si>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</si>
  <si>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</si>
  <si>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</si>
  <si>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</si>
  <si>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</si>
  <si>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</si>
  <si>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</si>
  <si>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</si>
  <si>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</si>
  <si>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</si>
  <si>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</si>
  <si>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</si>
  <si>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</si>
  <si>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</si>
  <si>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</si>
  <si>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</si>
  <si>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</si>
  <si>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</si>
  <si>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</si>
  <si>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</si>
  <si>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</si>
  <si>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</si>
  <si>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</si>
  <si>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</si>
  <si>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</si>
  <si>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</si>
  <si>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</si>
  <si>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</si>
  <si>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</si>
  <si>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</si>
  <si>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</si>
  <si>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</si>
  <si>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</si>
  <si>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</si>
  <si>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</si>
  <si>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</si>
  <si>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</si>
  <si>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</si>
  <si>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</si>
  <si>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</si>
  <si>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</si>
  <si>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</si>
  <si>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</si>
  <si>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</si>
  <si>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</si>
  <si>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</si>
  <si>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</si>
  <si>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</si>
  <si>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</si>
  <si>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</si>
  <si>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</si>
  <si>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</si>
  <si>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</si>
  <si>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</si>
  <si>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</si>
  <si>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</si>
  <si>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</si>
  <si>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</si>
  <si>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</si>
  <si>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</si>
  <si>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</si>
  <si>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</si>
  <si>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</si>
  <si>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</si>
  <si>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</si>
  <si>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</si>
  <si>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</si>
  <si>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</si>
  <si>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</si>
  <si>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</si>
  <si>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</si>
  <si>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</si>
  <si>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</si>
  <si>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</si>
  <si>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</si>
  <si>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</si>
  <si>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</si>
  <si>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</si>
  <si>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</si>
  <si>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</si>
  <si>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</si>
  <si>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</si>
  <si>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</si>
  <si>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</si>
  <si>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</si>
  <si>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</si>
  <si>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</si>
  <si>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</si>
  <si>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</si>
  <si>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</si>
  <si>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</si>
  <si>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</si>
  <si>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</si>
  <si>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</si>
  <si>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</si>
  <si>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</si>
  <si>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</si>
  <si>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</si>
  <si>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</si>
  <si>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</si>
  <si>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</si>
  <si>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</si>
  <si>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</si>
  <si>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</si>
  <si>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</si>
  <si>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</si>
  <si>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</si>
  <si>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</si>
  <si>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</si>
  <si>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</si>
  <si>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</si>
  <si>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</si>
  <si>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</si>
  <si>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</si>
  <si>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</si>
  <si>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</si>
  <si>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</si>
  <si>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</si>
  <si>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</si>
  <si>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</si>
  <si>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</si>
  <si>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</si>
  <si>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</si>
  <si>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</si>
  <si>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</si>
  <si>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</si>
  <si>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</si>
  <si>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</si>
  <si>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</si>
  <si>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</si>
  <si>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</si>
  <si>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</si>
  <si>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</si>
  <si>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</si>
  <si>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</si>
  <si>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</si>
  <si>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</si>
  <si>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</si>
  <si>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</si>
  <si>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</si>
  <si>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</si>
  <si>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</si>
  <si>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</si>
  <si>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</si>
  <si>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</si>
  <si>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</si>
  <si>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</si>
  <si>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</si>
  <si>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</si>
  <si>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</si>
  <si>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</si>
  <si>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</si>
  <si>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</si>
  <si>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</si>
  <si>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</si>
  <si>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</si>
  <si>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</si>
  <si>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</si>
  <si>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</si>
  <si>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</si>
  <si>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</si>
  <si>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</si>
  <si>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</si>
  <si>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</si>
  <si>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</si>
  <si>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</si>
  <si>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</si>
  <si>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</si>
  <si>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</si>
  <si>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</si>
  <si>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</si>
  <si>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</si>
  <si>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</si>
  <si>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</si>
  <si>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</si>
  <si>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</si>
  <si>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</si>
  <si>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</si>
  <si>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</si>
  <si>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</si>
  <si>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</si>
  <si>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</si>
  <si>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</si>
  <si>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</si>
  <si>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</si>
  <si>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</si>
  <si>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</si>
  <si>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</si>
  <si>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</si>
  <si>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</si>
  <si>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</si>
  <si>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</si>
  <si>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</si>
  <si>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</si>
  <si>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</si>
  <si>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</si>
  <si>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</si>
  <si>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</si>
  <si>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</si>
  <si>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</si>
  <si>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</si>
  <si>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</si>
  <si>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</si>
  <si>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</si>
  <si>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</si>
  <si>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</si>
  <si>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</si>
  <si>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</si>
  <si>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</si>
  <si>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</si>
  <si>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</si>
  <si>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</si>
  <si>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</si>
  <si>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</si>
  <si>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</si>
  <si>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</si>
  <si>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</si>
  <si>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</si>
  <si>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</si>
  <si>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</si>
  <si>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</si>
  <si>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</si>
  <si>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</si>
  <si>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</si>
  <si>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</si>
  <si>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</si>
  <si>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</si>
  <si>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</si>
  <si>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</si>
  <si>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</si>
  <si>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</si>
  <si>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</si>
  <si>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</si>
  <si>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</si>
  <si>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</si>
  <si>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</si>
  <si>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</si>
  <si>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</si>
  <si>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</si>
  <si>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</si>
  <si>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</si>
  <si>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</si>
  <si>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</si>
  <si>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</si>
  <si>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</si>
  <si>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</si>
  <si>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</si>
  <si>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</si>
  <si>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</si>
  <si>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</si>
  <si>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</si>
  <si>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</si>
  <si>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</si>
  <si>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</si>
  <si>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</si>
  <si>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</si>
  <si>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</si>
  <si>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</si>
  <si>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</si>
  <si>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</si>
  <si>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</si>
  <si>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</si>
  <si>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</si>
  <si>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</si>
  <si>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</si>
  <si>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</si>
  <si>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</si>
  <si>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</si>
  <si>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</si>
  <si>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</si>
  <si>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</si>
  <si>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</si>
  <si>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</si>
  <si>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</si>
  <si>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</si>
  <si>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</si>
  <si>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</si>
  <si>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</si>
  <si>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</si>
  <si>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</si>
  <si>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</si>
  <si>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</si>
  <si>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</si>
  <si>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</si>
  <si>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</si>
  <si>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</si>
  <si>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</si>
  <si>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</si>
  <si>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</si>
  <si>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</si>
  <si>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</si>
  <si>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</si>
  <si>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</si>
  <si>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</si>
  <si>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</si>
  <si>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</si>
  <si>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</si>
  <si>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</si>
  <si>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</si>
  <si>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</si>
  <si>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</si>
  <si>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</si>
  <si>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</si>
  <si>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</si>
  <si>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</si>
  <si>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</si>
  <si>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</si>
  <si>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</si>
  <si>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</si>
  <si>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</si>
  <si>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</si>
  <si>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</si>
  <si>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</si>
  <si>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</si>
  <si>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</si>
  <si>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</si>
  <si>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</si>
  <si>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</si>
  <si>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</si>
  <si>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</si>
  <si>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</si>
  <si>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</si>
  <si>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</si>
  <si>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</si>
  <si>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</si>
  <si>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</si>
  <si>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</si>
  <si>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</si>
  <si>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</si>
  <si>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</si>
  <si>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</si>
  <si>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</si>
  <si>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</si>
  <si>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</si>
  <si>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</si>
  <si>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</si>
  <si>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</si>
  <si>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</si>
  <si>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</si>
  <si>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</si>
  <si>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</si>
  <si>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</si>
  <si>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</si>
  <si>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</si>
  <si>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</si>
  <si>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</si>
  <si>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</si>
  <si>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</si>
  <si>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</si>
  <si>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</si>
  <si>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</si>
  <si>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</si>
  <si>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</si>
  <si>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</si>
  <si>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</si>
  <si>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</si>
  <si>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</si>
  <si>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</si>
  <si>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</si>
  <si>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</si>
  <si>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</si>
  <si>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</si>
  <si>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</si>
  <si>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</si>
  <si>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</si>
  <si>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</si>
  <si>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</si>
  <si>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</si>
  <si>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</si>
  <si>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</si>
  <si>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</si>
  <si>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</si>
  <si>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</si>
  <si>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</si>
  <si>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</si>
  <si>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</si>
  <si>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</si>
  <si>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</si>
  <si>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</si>
  <si>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</si>
  <si>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</si>
  <si>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</si>
  <si>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</si>
  <si>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</si>
  <si>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</si>
  <si>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</si>
  <si>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</si>
  <si>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</si>
  <si>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</si>
  <si>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</si>
  <si>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</si>
  <si>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</si>
  <si>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</si>
  <si>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</si>
  <si>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</si>
  <si>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</si>
  <si>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</si>
  <si>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</si>
  <si>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</si>
  <si>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</si>
  <si>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</si>
  <si>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</si>
  <si>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</si>
  <si>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</si>
  <si>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</si>
  <si>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</si>
  <si>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</si>
  <si>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</si>
  <si>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</si>
  <si>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</si>
  <si>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</si>
  <si>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</si>
  <si>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</si>
  <si>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</si>
  <si>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</si>
  <si>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</si>
  <si>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</si>
  <si>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</si>
  <si>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</si>
  <si>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</si>
  <si>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</si>
  <si>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</si>
  <si>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</si>
  <si>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</si>
  <si>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</si>
  <si>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</si>
  <si>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</si>
  <si>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</si>
  <si>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</si>
  <si>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</si>
  <si>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</si>
  <si>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</si>
  <si>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</si>
  <si>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</si>
  <si>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</si>
  <si>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</si>
  <si>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</si>
  <si>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</si>
  <si>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</si>
  <si>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</si>
  <si>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</si>
  <si>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</si>
  <si>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</si>
  <si>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</si>
  <si>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</si>
  <si>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</si>
  <si>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</si>
  <si>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</si>
  <si>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</si>
  <si>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</si>
  <si>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</si>
  <si>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</si>
  <si>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</si>
  <si>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</si>
  <si>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</si>
  <si>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</si>
  <si>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</si>
  <si>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</si>
  <si>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</si>
  <si>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</si>
  <si>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</si>
  <si>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</si>
  <si>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</si>
  <si>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</si>
  <si>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</si>
  <si>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</si>
  <si>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</si>
  <si>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</si>
  <si>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</si>
  <si>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</si>
  <si>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</si>
  <si>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</si>
  <si>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</si>
  <si>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</si>
  <si>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</si>
  <si>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</si>
  <si>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</si>
  <si>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</si>
  <si>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</si>
  <si>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</si>
  <si>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</si>
  <si>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</si>
  <si>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</si>
  <si>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</si>
  <si>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</si>
  <si>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</si>
  <si>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</si>
  <si>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</si>
  <si>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</si>
  <si>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</si>
  <si>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</si>
  <si>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</si>
  <si>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</si>
  <si>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</si>
  <si>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</si>
  <si>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</si>
  <si>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</si>
  <si>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</si>
  <si>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</si>
  <si>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</si>
  <si>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</si>
  <si>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</si>
  <si>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</si>
  <si>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</si>
  <si>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</si>
  <si>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</si>
  <si>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</si>
  <si>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</si>
  <si>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</si>
  <si>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</si>
  <si>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</si>
  <si>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</si>
  <si>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</si>
  <si>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</si>
  <si>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</si>
  <si>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</si>
  <si>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</si>
  <si>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</si>
  <si>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</si>
  <si>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</si>
  <si>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</si>
  <si>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</si>
  <si>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</si>
  <si>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</si>
  <si>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</si>
  <si>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</si>
  <si>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</si>
  <si>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</si>
  <si>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</si>
  <si>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</si>
  <si>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</si>
  <si>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</si>
  <si>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</si>
  <si>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</si>
  <si>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</si>
  <si>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</si>
  <si>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</si>
  <si>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</si>
  <si>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</si>
  <si>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</si>
  <si>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</si>
  <si>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</si>
  <si>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</si>
  <si>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</si>
  <si>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</si>
  <si>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</si>
  <si>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</si>
  <si>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</si>
  <si>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</si>
  <si>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</si>
  <si>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</si>
  <si>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</si>
  <si>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</si>
  <si>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</si>
  <si>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</si>
  <si>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</si>
  <si>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</si>
  <si>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</si>
  <si>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</si>
  <si>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</si>
  <si>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</si>
  <si>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</si>
  <si>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</si>
  <si>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</si>
  <si>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</si>
  <si>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</si>
  <si>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</si>
  <si>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</si>
  <si>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</si>
  <si>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</si>
  <si>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</si>
  <si>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</si>
  <si>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</si>
  <si>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</si>
  <si>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</si>
  <si>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</si>
  <si>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</si>
  <si>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</si>
  <si>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</si>
  <si>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</si>
  <si>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</si>
  <si>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</si>
  <si>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</si>
  <si>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</si>
  <si>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</si>
  <si>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</si>
  <si>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</si>
  <si>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</si>
  <si>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</si>
  <si>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</si>
  <si>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</si>
  <si>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</si>
  <si>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</si>
  <si>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</si>
  <si>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</si>
  <si>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</si>
  <si>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</si>
  <si>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</si>
  <si>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</si>
  <si>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</si>
  <si>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</si>
  <si>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</si>
  <si>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</si>
  <si>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</si>
  <si>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</si>
  <si>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</si>
  <si>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</si>
  <si>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</si>
  <si>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</si>
  <si>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</si>
  <si>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</si>
  <si>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</si>
  <si>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</si>
  <si>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</si>
  <si>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</si>
  <si>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</si>
  <si>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</si>
  <si>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</si>
  <si>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</si>
  <si>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</si>
  <si>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</si>
  <si>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</si>
  <si>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</si>
  <si>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</si>
  <si>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</si>
  <si>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</si>
  <si>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</si>
  <si>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</si>
  <si>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</si>
  <si>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</si>
  <si>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</si>
  <si>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</si>
  <si>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</si>
  <si>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</si>
  <si>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</si>
  <si>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</si>
  <si>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</si>
  <si>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</si>
  <si>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</si>
  <si>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</si>
  <si>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</si>
  <si>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</si>
  <si>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</si>
  <si>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</si>
  <si>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</si>
  <si>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</si>
  <si>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</si>
  <si>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</si>
  <si>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</si>
  <si>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</si>
  <si>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</si>
  <si>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</si>
  <si>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</si>
  <si>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</si>
  <si>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</si>
  <si>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</si>
  <si>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</si>
  <si>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</si>
  <si>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</si>
  <si>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</si>
  <si>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</si>
  <si>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</si>
  <si>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</si>
  <si>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</si>
  <si>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</si>
  <si>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</si>
  <si>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</si>
  <si>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</si>
  <si>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</si>
  <si>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</si>
  <si>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</si>
  <si>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</si>
  <si>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</si>
  <si>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</si>
  <si>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</si>
  <si>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</si>
  <si>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</si>
  <si>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</si>
  <si>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</si>
  <si>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</si>
  <si>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</si>
  <si>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</si>
  <si>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</si>
  <si>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</si>
  <si>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</si>
  <si>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</si>
  <si>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</si>
  <si>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</si>
  <si>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</si>
  <si>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</si>
  <si>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</si>
  <si>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</si>
  <si>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</si>
  <si>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</si>
  <si>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</si>
  <si>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</si>
  <si>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</si>
  <si>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</si>
  <si>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</si>
  <si>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</si>
  <si>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</si>
  <si>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</si>
  <si>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</si>
  <si>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</si>
  <si>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</si>
  <si>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</si>
  <si>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</si>
  <si>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</si>
  <si>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</si>
  <si>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</si>
  <si>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</si>
  <si>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</si>
  <si>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</si>
  <si>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</si>
  <si>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</si>
  <si>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</si>
  <si>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</si>
  <si>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</si>
  <si>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</si>
  <si>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</si>
  <si>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</si>
  <si>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</si>
  <si>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</si>
  <si>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</si>
  <si>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</si>
  <si>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</si>
  <si>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</si>
  <si>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</si>
  <si>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</si>
  <si>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</si>
  <si>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</si>
  <si>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</si>
  <si>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</si>
  <si>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</si>
  <si>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</si>
  <si>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</si>
  <si>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</si>
  <si>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</si>
  <si>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</si>
  <si>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</si>
  <si>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</si>
  <si>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</si>
  <si>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</si>
  <si>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</si>
  <si>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</si>
  <si>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</si>
  <si>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</si>
  <si>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</si>
  <si>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</si>
  <si>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</si>
  <si>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</si>
  <si>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</si>
  <si>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</si>
  <si>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</si>
  <si>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</si>
  <si>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</si>
  <si>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</si>
  <si>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</si>
  <si>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</si>
  <si>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</si>
  <si>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</si>
  <si>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</si>
  <si>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</si>
  <si>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</si>
  <si>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</si>
  <si>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</si>
  <si>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</si>
  <si>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</si>
  <si>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</si>
  <si>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</si>
  <si>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</si>
  <si>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</si>
  <si>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</si>
  <si>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</si>
  <si>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</si>
  <si>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</si>
  <si>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</si>
  <si>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</si>
  <si>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</si>
  <si>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</si>
  <si>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</si>
  <si>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</si>
  <si>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</si>
  <si>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</si>
  <si>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</si>
  <si>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</si>
  <si>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</si>
  <si>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</si>
  <si>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</si>
  <si>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</si>
  <si>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</si>
  <si>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</si>
  <si>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</si>
  <si>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</si>
  <si>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</si>
  <si>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</si>
  <si>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</si>
  <si>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</si>
  <si>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</si>
  <si>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</si>
  <si>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</si>
  <si>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</si>
  <si>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</si>
  <si>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</si>
  <si>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</si>
  <si>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</si>
  <si>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</si>
  <si>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</si>
  <si>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</si>
  <si>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</si>
  <si>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</si>
  <si>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</si>
  <si>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</si>
  <si>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</si>
  <si>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</si>
  <si>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</si>
  <si>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</si>
  <si>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</si>
  <si>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</si>
  <si>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</si>
  <si>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</si>
  <si>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</si>
  <si>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</si>
  <si>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</si>
  <si>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</si>
  <si>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</si>
  <si>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</si>
  <si>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</si>
  <si>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</si>
  <si>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</si>
  <si>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</si>
  <si>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</si>
  <si>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</si>
  <si>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</si>
  <si>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</si>
  <si>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</si>
  <si>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</si>
  <si>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</si>
  <si>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</si>
  <si>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</si>
  <si>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</si>
  <si>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</si>
  <si>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</si>
  <si>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</si>
  <si>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</si>
  <si>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</si>
  <si>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</si>
  <si>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</si>
  <si>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</si>
  <si>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</si>
  <si>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</si>
  <si>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</si>
  <si>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</si>
  <si>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</si>
  <si>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</si>
  <si>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</si>
  <si>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</si>
  <si>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</si>
  <si>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</si>
  <si>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</si>
  <si>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</si>
  <si>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</si>
  <si>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</si>
  <si>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</si>
  <si>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</si>
  <si>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</si>
  <si>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</si>
  <si>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</si>
  <si>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</si>
  <si>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</si>
  <si>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</si>
  <si>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</si>
  <si>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</si>
  <si>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</si>
  <si>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</si>
  <si>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</si>
  <si>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</si>
  <si>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</si>
  <si>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</si>
  <si>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</si>
  <si>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</si>
  <si>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</si>
  <si>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</si>
  <si>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</si>
  <si>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</si>
  <si>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</si>
  <si>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</si>
  <si>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</si>
  <si>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</si>
  <si>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</si>
  <si>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</si>
  <si>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</si>
  <si>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</si>
  <si>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</si>
  <si>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</si>
  <si>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</si>
  <si>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</si>
  <si>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</si>
  <si>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</si>
  <si>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</si>
  <si>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</si>
  <si>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</si>
  <si>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</si>
  <si>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</si>
  <si>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</si>
  <si>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</si>
  <si>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</si>
  <si>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</si>
  <si>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</si>
  <si>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</si>
  <si>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</si>
  <si>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</si>
  <si>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</si>
  <si>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</si>
  <si>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</si>
  <si>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</si>
  <si>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</si>
  <si>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</si>
  <si>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</si>
  <si>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</si>
  <si>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</si>
  <si>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</si>
  <si>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</si>
  <si>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</si>
  <si>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</si>
  <si>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</si>
  <si>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</si>
  <si>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</si>
  <si>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</si>
  <si>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</si>
  <si>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</si>
  <si>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</si>
  <si>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</si>
  <si>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</si>
  <si>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</si>
  <si>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</si>
  <si>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</si>
  <si>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</si>
  <si>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</si>
  <si>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</si>
  <si>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</si>
  <si>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</si>
  <si>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</si>
  <si>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</si>
  <si>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</si>
  <si>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</si>
  <si>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</si>
  <si>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</si>
  <si>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</si>
  <si>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</si>
  <si>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</si>
  <si>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</si>
  <si>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</si>
  <si>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</si>
  <si>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</si>
  <si>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</si>
  <si>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</si>
  <si>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</si>
  <si>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</si>
  <si>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</si>
  <si>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</si>
  <si>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</si>
  <si>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</si>
  <si>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</si>
  <si>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</si>
  <si>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</si>
  <si>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</si>
  <si>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</si>
  <si>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</si>
  <si>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</si>
  <si>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</si>
  <si>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</si>
  <si>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</si>
  <si>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</si>
  <si>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</si>
  <si>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</si>
  <si>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</si>
  <si>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</si>
  <si>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</si>
  <si>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</si>
  <si>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</si>
  <si>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</si>
  <si>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</si>
  <si>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</si>
  <si>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</si>
  <si>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</si>
  <si>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</si>
  <si>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</si>
  <si>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</si>
  <si>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</si>
  <si>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</si>
  <si>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</si>
  <si>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</si>
  <si>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</si>
  <si>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</si>
  <si>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</si>
  <si>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</si>
  <si>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</si>
  <si>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</si>
  <si>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</si>
  <si>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</si>
  <si>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</si>
  <si>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</si>
  <si>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</si>
  <si>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</si>
  <si>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</si>
  <si>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</si>
  <si>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</si>
  <si>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</si>
  <si>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</si>
  <si>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</si>
  <si>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</si>
  <si>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</si>
  <si>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</si>
  <si>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</si>
  <si>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</si>
  <si>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</si>
  <si>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</si>
  <si>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</si>
  <si>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</si>
  <si>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</si>
  <si>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</si>
  <si>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</si>
  <si>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</si>
  <si>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</si>
  <si>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</si>
  <si>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</si>
  <si>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</si>
  <si>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</si>
  <si>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</si>
  <si>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</si>
  <si>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</si>
  <si>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</si>
  <si>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</si>
  <si>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</si>
  <si>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</si>
  <si>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</si>
  <si>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</si>
  <si>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</si>
  <si>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</si>
  <si>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</si>
  <si>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</si>
  <si>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</si>
  <si>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</si>
  <si>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</si>
  <si>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</si>
  <si>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</si>
  <si>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</si>
  <si>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</si>
  <si>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</si>
  <si>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</si>
  <si>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</si>
  <si>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</si>
  <si>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</si>
  <si>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</si>
  <si>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</si>
  <si>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</si>
  <si>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</si>
  <si>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</si>
  <si>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</si>
  <si>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</si>
  <si>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</si>
  <si>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</si>
  <si>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</si>
  <si>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</si>
  <si>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</si>
  <si>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</si>
  <si>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</si>
  <si>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</si>
  <si>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</si>
  <si>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</si>
  <si>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</si>
  <si>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</si>
  <si>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</si>
  <si>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</si>
  <si>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</si>
  <si>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</si>
  <si>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</si>
  <si>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</si>
  <si>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</si>
  <si>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</si>
  <si>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</si>
  <si>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</si>
  <si>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</si>
  <si>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</si>
  <si>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</si>
  <si>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</si>
  <si>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</si>
  <si>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</si>
  <si>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</si>
  <si>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</si>
  <si>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</si>
  <si>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</si>
  <si>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</si>
  <si>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</si>
  <si>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</si>
  <si>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</si>
  <si>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</si>
  <si>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</si>
  <si>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</si>
  <si>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</si>
  <si>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</si>
  <si>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</si>
  <si>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</si>
  <si>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</si>
  <si>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</si>
  <si>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</si>
  <si>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</si>
  <si>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</si>
  <si>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</si>
  <si>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</si>
  <si>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</si>
  <si>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</si>
  <si>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</si>
  <si>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</si>
  <si>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</si>
  <si>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</si>
  <si>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</si>
  <si>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</si>
  <si>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</si>
  <si>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</si>
  <si>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</si>
  <si>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</si>
  <si>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</si>
  <si>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</si>
  <si>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</si>
  <si>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</si>
  <si>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</si>
  <si>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</si>
  <si>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</si>
  <si>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</si>
  <si>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</si>
  <si>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</si>
  <si>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</si>
  <si>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</si>
  <si>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</si>
  <si>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</si>
  <si>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</si>
  <si>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</si>
  <si>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</si>
  <si>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</si>
  <si>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</si>
  <si>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</si>
  <si>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</si>
  <si>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</si>
  <si>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</si>
  <si>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</si>
  <si>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</si>
  <si>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</si>
  <si>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</si>
  <si>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</si>
  <si>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</si>
  <si>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</si>
  <si>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</si>
  <si>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</si>
  <si>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</si>
  <si>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</si>
  <si>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</si>
  <si>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</si>
  <si>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</si>
  <si>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</si>
  <si>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</si>
  <si>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</si>
  <si>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</si>
  <si>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</si>
  <si>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</si>
  <si>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</si>
  <si>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</si>
  <si>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</si>
  <si>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</si>
  <si>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</si>
  <si>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</si>
  <si>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</si>
  <si>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</si>
  <si>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</si>
  <si>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</si>
  <si>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</si>
  <si>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</si>
  <si>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</si>
  <si>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</si>
  <si>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</si>
  <si>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</si>
  <si>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</si>
  <si>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</si>
  <si>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</si>
  <si>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</si>
  <si>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</si>
  <si>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</si>
  <si>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</si>
  <si>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</si>
  <si>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</si>
  <si>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</si>
  <si>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</si>
  <si>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</si>
  <si>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</si>
  <si>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</si>
  <si>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</si>
  <si>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</si>
  <si>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</si>
  <si>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</si>
  <si>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</si>
  <si>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</si>
  <si>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</si>
  <si>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</si>
  <si>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</si>
  <si>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</si>
  <si>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</si>
  <si>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</si>
  <si>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</si>
  <si>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</si>
  <si>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</si>
  <si>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</si>
  <si>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</si>
  <si>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</si>
  <si>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</si>
  <si>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</si>
  <si>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</si>
  <si>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</si>
  <si>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</si>
  <si>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</si>
  <si>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</si>
  <si>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</si>
  <si>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</si>
  <si>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</si>
  <si>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</si>
  <si>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</si>
  <si>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</si>
  <si>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</si>
  <si>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</si>
  <si>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</si>
  <si>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</si>
  <si>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</si>
  <si>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</si>
  <si>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</si>
  <si>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</si>
  <si>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</si>
  <si>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</si>
  <si>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</si>
  <si>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</si>
  <si>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</si>
  <si>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</si>
  <si>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</si>
  <si>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</si>
  <si>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</si>
  <si>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</si>
  <si>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</si>
  <si>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</si>
  <si>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</si>
  <si>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</si>
  <si>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</si>
  <si>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</si>
  <si>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</si>
  <si>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</si>
  <si>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</si>
  <si>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</si>
  <si>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</si>
  <si>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</si>
  <si>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</si>
  <si>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</si>
  <si>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</si>
  <si>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</si>
  <si>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</si>
  <si>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</si>
  <si>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</si>
  <si>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</si>
  <si>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</si>
  <si>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</si>
  <si>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</si>
  <si>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</si>
  <si>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</si>
  <si>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</si>
  <si>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</si>
  <si>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</si>
  <si>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</si>
  <si>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</si>
  <si>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</si>
  <si>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</si>
  <si>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</si>
  <si>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</si>
  <si>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</si>
  <si>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</si>
  <si>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</si>
  <si>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</si>
  <si>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</si>
  <si>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</si>
  <si>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</si>
  <si>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</si>
  <si>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</si>
  <si>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</si>
  <si>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</si>
  <si>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</si>
  <si>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</si>
  <si>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</si>
  <si>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</si>
  <si>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</si>
  <si>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</si>
  <si>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</si>
  <si>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</si>
  <si>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</si>
  <si>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</si>
  <si>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</si>
  <si>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</si>
  <si>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</si>
  <si>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</si>
  <si>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</si>
  <si>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</si>
  <si>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</si>
  <si>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</si>
  <si>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</si>
  <si>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</si>
  <si>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</si>
  <si>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</si>
  <si>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</si>
  <si>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</si>
  <si>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</si>
  <si>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</si>
  <si>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</si>
  <si>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</si>
  <si>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</si>
  <si>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</si>
  <si>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</si>
  <si>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</si>
  <si>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</si>
  <si>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</si>
  <si>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</si>
  <si>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</si>
  <si>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</si>
  <si>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</si>
  <si>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</si>
  <si>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</si>
  <si>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</si>
  <si>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</si>
  <si>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</si>
  <si>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</si>
  <si>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</si>
  <si>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</si>
  <si>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</si>
  <si>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</si>
  <si>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</si>
  <si>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</si>
  <si>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</si>
  <si>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</si>
  <si>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</si>
  <si>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</si>
  <si>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</si>
  <si>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</si>
  <si>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</si>
  <si>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</si>
  <si>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</si>
  <si>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</si>
  <si>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</si>
  <si>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</si>
  <si>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</si>
  <si>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</si>
  <si>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</si>
  <si>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</si>
  <si>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</si>
  <si>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</si>
  <si>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</si>
  <si>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</si>
  <si>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</si>
  <si>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</si>
  <si>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</si>
  <si>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</si>
  <si>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</si>
  <si>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</si>
  <si>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</si>
  <si>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</si>
  <si>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</si>
  <si>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</si>
  <si>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</si>
  <si>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</si>
  <si>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</si>
  <si>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</si>
  <si>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</si>
  <si>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</si>
  <si>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</si>
  <si>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</si>
  <si>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</si>
  <si>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</si>
  <si>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</si>
  <si>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</si>
  <si>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</si>
  <si>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</si>
  <si>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</si>
  <si>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</si>
  <si>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</si>
  <si>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</si>
  <si>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</si>
  <si>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</si>
  <si>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</si>
  <si>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</si>
  <si>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</si>
  <si>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</si>
  <si>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</si>
  <si>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</si>
  <si>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</si>
  <si>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</si>
  <si>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</si>
  <si>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</si>
  <si>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</si>
  <si>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</si>
  <si>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</si>
  <si>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</si>
  <si>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</si>
  <si>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</si>
  <si>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</si>
  <si>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</si>
  <si>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</si>
  <si>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</si>
  <si>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</si>
  <si>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</si>
  <si>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</si>
  <si>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</si>
  <si>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</si>
  <si>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</si>
  <si>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</si>
  <si>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</si>
  <si>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</si>
  <si>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</si>
  <si>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</si>
  <si>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</si>
  <si>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</si>
  <si>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</si>
  <si>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</si>
  <si>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</si>
  <si>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</si>
  <si>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</si>
  <si>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</si>
  <si>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</si>
  <si>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</si>
  <si>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</si>
  <si>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</si>
  <si>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</si>
  <si>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</si>
  <si>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</si>
  <si>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</si>
  <si>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</si>
  <si>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</si>
  <si>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</si>
  <si>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</si>
  <si>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</si>
  <si>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</si>
  <si>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</si>
  <si>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</si>
  <si>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</si>
  <si>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</si>
  <si>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</si>
  <si>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</si>
  <si>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</si>
  <si>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</si>
  <si>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</si>
  <si>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</si>
  <si>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</si>
  <si>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</si>
  <si>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</si>
  <si>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</si>
  <si>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</si>
  <si>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</si>
  <si>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</si>
  <si>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</si>
  <si>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</si>
  <si>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</si>
  <si>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</si>
  <si>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</si>
  <si>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</si>
  <si>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</si>
  <si>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</si>
  <si>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</si>
  <si>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</si>
  <si>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</si>
  <si>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</si>
  <si>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</si>
  <si>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</si>
  <si>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</si>
  <si>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</si>
  <si>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</si>
  <si>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</si>
  <si>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</si>
  <si>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</si>
  <si>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</si>
  <si>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</si>
  <si>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</si>
  <si>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</si>
  <si>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</si>
  <si>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</si>
  <si>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</si>
  <si>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</si>
  <si>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</si>
  <si>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</si>
  <si>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</si>
  <si>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</si>
  <si>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</si>
  <si>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</si>
  <si>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</si>
  <si>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</si>
  <si>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</si>
  <si>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</si>
  <si>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</si>
  <si>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</si>
  <si>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</si>
  <si>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</si>
  <si>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</si>
  <si>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</si>
  <si>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</si>
  <si>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</si>
  <si>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</si>
  <si>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</si>
  <si>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</si>
  <si>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</si>
  <si>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</si>
  <si>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</si>
  <si>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</si>
  <si>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</si>
  <si>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</si>
  <si>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</si>
  <si>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</si>
  <si>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</si>
  <si>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</si>
  <si>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</si>
  <si>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</si>
  <si>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</si>
  <si>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</si>
  <si>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</si>
  <si>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</si>
  <si>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</si>
  <si>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</si>
  <si>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</si>
  <si>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</si>
  <si>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</si>
  <si>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</si>
  <si>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</si>
  <si>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</si>
  <si>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</si>
  <si>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</si>
  <si>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</si>
  <si>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</si>
  <si>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</si>
  <si>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</si>
  <si>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</si>
  <si>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</si>
  <si>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</si>
  <si>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</si>
  <si>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</si>
  <si>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</si>
  <si>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</si>
  <si>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</si>
  <si>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</si>
  <si>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</si>
  <si>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</si>
  <si>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</si>
  <si>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</si>
  <si>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</si>
  <si>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</si>
  <si>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</si>
  <si>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</si>
  <si>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</si>
  <si>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</si>
  <si>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</si>
  <si>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</si>
  <si>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</si>
  <si>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</si>
  <si>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</si>
  <si>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</si>
  <si>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</si>
  <si>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</si>
  <si>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</si>
  <si>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</si>
  <si>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</si>
  <si>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</si>
  <si>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</si>
  <si>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</si>
  <si>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</si>
  <si>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</si>
  <si>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</si>
  <si>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</si>
  <si>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</si>
  <si>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</si>
  <si>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</si>
  <si>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</si>
  <si>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</si>
  <si>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</si>
  <si>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</si>
  <si>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</si>
  <si>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</si>
  <si>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</si>
  <si>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</si>
  <si>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</si>
  <si>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</si>
  <si>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</si>
  <si>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</si>
  <si>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</si>
  <si>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</si>
  <si>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</si>
  <si>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</si>
  <si>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</si>
  <si>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</si>
  <si>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</si>
  <si>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</si>
  <si>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</si>
  <si>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</si>
  <si>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</si>
  <si>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</si>
  <si>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</si>
  <si>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</si>
  <si>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</si>
  <si>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</si>
  <si>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</si>
  <si>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</si>
  <si>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</si>
  <si>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</si>
  <si>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</si>
  <si>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</si>
  <si>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</si>
  <si>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</si>
  <si>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</si>
  <si>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</si>
  <si>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</si>
  <si>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</si>
  <si>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</si>
  <si>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</si>
  <si>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</si>
  <si>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</si>
  <si>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</si>
  <si>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</si>
  <si>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</si>
  <si>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</si>
  <si>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</si>
  <si>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</si>
  <si>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</si>
  <si>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</si>
  <si>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</si>
  <si>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</si>
  <si>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</si>
  <si>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</si>
  <si>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</si>
  <si>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</si>
  <si>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</si>
  <si>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</si>
  <si>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</si>
  <si>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</si>
  <si>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</si>
  <si>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</si>
  <si>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</si>
  <si>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</si>
  <si>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</si>
  <si>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</si>
  <si>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</si>
  <si>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</si>
  <si>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</si>
  <si>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</si>
  <si>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</si>
  <si>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</si>
  <si>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</si>
  <si>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</si>
  <si>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</si>
  <si>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</si>
  <si>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</si>
  <si>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</si>
  <si>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</si>
  <si>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</si>
  <si>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</si>
  <si>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</si>
  <si>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</si>
  <si>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</si>
  <si>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</si>
  <si>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</si>
  <si>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</si>
  <si>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</si>
  <si>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</si>
  <si>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</si>
  <si>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</si>
  <si>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</si>
  <si>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</si>
  <si>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</si>
  <si>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</si>
  <si>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</si>
  <si>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</si>
  <si>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</si>
  <si>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</si>
  <si>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</si>
  <si>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</si>
  <si>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</si>
  <si>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</si>
  <si>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</si>
  <si>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</si>
  <si>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</si>
  <si>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</si>
  <si>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</si>
  <si>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</si>
  <si>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</si>
  <si>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</si>
  <si>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</si>
  <si>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</si>
  <si>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</si>
  <si>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</si>
  <si>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</si>
  <si>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</si>
  <si>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</si>
  <si>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</si>
  <si>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</si>
  <si>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</si>
  <si>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</si>
  <si>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</si>
  <si>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</si>
  <si>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</si>
  <si>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</si>
  <si>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</si>
  <si>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</si>
  <si>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</si>
  <si>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</si>
  <si>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</si>
  <si>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</si>
  <si>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</si>
  <si>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</si>
  <si>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</si>
  <si>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</si>
  <si>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</si>
  <si>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</si>
  <si>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</si>
  <si>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</si>
  <si>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</si>
  <si>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</si>
  <si>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</si>
  <si>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</si>
  <si>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</si>
  <si>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</si>
  <si>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</si>
  <si>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</si>
  <si>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</si>
  <si>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</si>
  <si>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</si>
  <si>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</si>
  <si>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</si>
  <si>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</si>
  <si>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</si>
  <si>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</si>
  <si>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</si>
  <si>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</si>
  <si>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</si>
  <si>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</si>
  <si>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</si>
  <si>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</si>
  <si>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</si>
  <si>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</si>
  <si>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</si>
  <si>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</si>
  <si>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</si>
  <si>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</si>
  <si>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</si>
  <si>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</si>
  <si>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</si>
  <si>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</si>
  <si>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</si>
  <si>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</si>
  <si>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</si>
  <si>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</si>
  <si>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</si>
  <si>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</si>
  <si>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</si>
  <si>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</si>
  <si>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</si>
  <si>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</si>
  <si>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</si>
  <si>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</si>
  <si>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</si>
  <si>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</si>
  <si>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</si>
  <si>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</si>
  <si>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</si>
  <si>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</si>
  <si>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</si>
  <si>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</si>
  <si>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</si>
  <si>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</si>
  <si>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</si>
  <si>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</si>
  <si>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</si>
  <si>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</si>
  <si>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</si>
  <si>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</si>
  <si>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</si>
  <si>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</si>
  <si>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</si>
  <si>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</si>
  <si>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</si>
  <si>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</si>
  <si>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</si>
  <si>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</si>
  <si>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</si>
  <si>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</si>
  <si>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</si>
  <si>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</si>
  <si>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</si>
  <si>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</si>
  <si>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</si>
  <si>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</si>
  <si>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</si>
  <si>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</si>
  <si>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</si>
  <si>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</si>
  <si>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</si>
  <si>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</si>
  <si>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</si>
  <si>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</si>
  <si>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</si>
  <si>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</si>
  <si>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</si>
  <si>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</si>
  <si>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</si>
  <si>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</si>
  <si>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</si>
  <si>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</si>
  <si>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</si>
  <si>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</si>
  <si>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</si>
  <si>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</si>
  <si>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</si>
  <si>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</si>
  <si>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</si>
  <si>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</si>
  <si>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</si>
  <si>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</si>
  <si>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</si>
  <si>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</si>
  <si>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</si>
  <si>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</si>
  <si>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</si>
  <si>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</si>
  <si>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</si>
  <si>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</si>
  <si>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</si>
  <si>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</si>
  <si>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</si>
  <si>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</si>
  <si>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</si>
  <si>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</si>
  <si>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</si>
  <si>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</si>
  <si>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</si>
  <si>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</si>
  <si>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</si>
  <si>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</si>
  <si>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</si>
  <si>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</si>
  <si>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</si>
  <si>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</si>
  <si>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</si>
  <si>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</si>
  <si>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</si>
  <si>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</si>
  <si>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</si>
  <si>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</si>
  <si>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</si>
  <si>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</si>
  <si>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</si>
  <si>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</si>
  <si>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</si>
  <si>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</si>
  <si>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</si>
  <si>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</si>
  <si>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</si>
  <si>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</si>
  <si>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</si>
  <si>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</si>
  <si>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</si>
  <si>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</si>
  <si>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</si>
  <si>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</si>
  <si>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</si>
  <si>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</si>
  <si>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</si>
  <si>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</si>
  <si>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</si>
  <si>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</si>
  <si>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</si>
  <si>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</si>
  <si>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</si>
  <si>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</si>
  <si>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</si>
  <si>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</si>
  <si>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</si>
  <si>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</si>
  <si>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</si>
  <si>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</si>
  <si>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</si>
  <si>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</si>
  <si>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</si>
  <si>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</si>
  <si>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</si>
  <si>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</si>
  <si>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</si>
  <si>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</si>
  <si>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</si>
  <si>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</si>
  <si>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</si>
  <si>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</si>
  <si>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</si>
  <si>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</si>
  <si>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</si>
  <si>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</si>
  <si>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</si>
  <si>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</si>
  <si>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</si>
  <si>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</si>
  <si>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</si>
  <si>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</si>
  <si>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</si>
  <si>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</si>
  <si>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</si>
  <si>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</si>
  <si>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</si>
  <si>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</si>
  <si>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</si>
  <si>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</si>
  <si>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</si>
  <si>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</si>
  <si>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</si>
  <si>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</si>
  <si>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</si>
  <si>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</si>
  <si>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</si>
  <si>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</si>
  <si>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</si>
  <si>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</si>
  <si>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</si>
  <si>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</si>
  <si>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</si>
  <si>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</si>
  <si>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</si>
  <si>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</si>
  <si>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</si>
  <si>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</si>
  <si>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</si>
  <si>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</si>
  <si>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</si>
  <si>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</si>
  <si>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</si>
  <si>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</si>
  <si>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</si>
  <si>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</si>
  <si>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</si>
  <si>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</si>
  <si>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</si>
  <si>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</si>
  <si>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</si>
  <si>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</si>
  <si>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</si>
  <si>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</si>
  <si>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</si>
  <si>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</si>
  <si>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</si>
  <si>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</si>
  <si>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</si>
  <si>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</si>
  <si>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</si>
  <si>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</si>
  <si>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</si>
  <si>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</si>
  <si>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</si>
  <si>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</si>
  <si>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</si>
  <si>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</si>
  <si>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</si>
  <si>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</si>
  <si>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</si>
  <si>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</si>
  <si>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</si>
  <si>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</si>
  <si>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</si>
  <si>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</si>
  <si>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</si>
  <si>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</si>
  <si>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</si>
  <si>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</si>
  <si>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</si>
  <si>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</si>
  <si>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</si>
  <si>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</si>
  <si>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</si>
  <si>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</si>
  <si>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</si>
  <si>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</si>
  <si>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</si>
  <si>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</si>
  <si>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</si>
  <si>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</si>
  <si>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</si>
  <si>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</si>
  <si>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</si>
  <si>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</si>
  <si>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</si>
  <si>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</si>
  <si>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</si>
  <si>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</si>
  <si>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</si>
  <si>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</si>
  <si>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</si>
  <si>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</si>
  <si>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</si>
  <si>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</si>
  <si>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</si>
  <si>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</si>
  <si>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</si>
  <si>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</si>
  <si>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</si>
  <si>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</si>
  <si>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</si>
  <si>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</si>
  <si>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</si>
  <si>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</si>
  <si>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</si>
  <si>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</si>
  <si>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</si>
  <si>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</si>
  <si>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</si>
  <si>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</si>
  <si>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</si>
  <si>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</si>
  <si>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</si>
  <si>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</si>
  <si>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</si>
  <si>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</si>
  <si>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</si>
  <si>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</si>
  <si>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</si>
  <si>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</si>
  <si>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</si>
  <si>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</si>
  <si>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</si>
  <si>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</si>
  <si>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</si>
  <si>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</si>
  <si>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</si>
  <si>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</si>
  <si>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</si>
  <si>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</si>
  <si>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</si>
  <si>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</si>
  <si>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</si>
  <si>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</si>
  <si>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</si>
  <si>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</si>
  <si>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</si>
  <si>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</si>
  <si>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</si>
  <si>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</si>
  <si>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</si>
  <si>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</si>
  <si>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</si>
  <si>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</si>
  <si>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</si>
  <si>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</si>
  <si>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</si>
  <si>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</si>
  <si>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</si>
  <si>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</si>
  <si>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</si>
  <si>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</si>
  <si>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</si>
  <si>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</si>
  <si>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</si>
  <si>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</si>
  <si>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</si>
  <si>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</si>
  <si>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</si>
  <si>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</si>
  <si>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</si>
  <si>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</si>
  <si>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</si>
  <si>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</si>
  <si>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</si>
  <si>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</si>
  <si>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</si>
  <si>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</si>
  <si>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</si>
  <si>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</si>
  <si>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</si>
  <si>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</si>
  <si>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</si>
  <si>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</si>
  <si>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</si>
  <si>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</si>
  <si>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</si>
  <si>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</si>
  <si>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</si>
  <si>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</si>
  <si>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</si>
  <si>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</si>
  <si>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</si>
  <si>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</si>
  <si>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</si>
  <si>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</si>
  <si>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</si>
  <si>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</si>
  <si>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</si>
  <si>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</si>
  <si>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</si>
  <si>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</si>
  <si>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</si>
  <si>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</si>
  <si>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</si>
  <si>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</si>
  <si>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</si>
  <si>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</si>
  <si>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</si>
  <si>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</si>
  <si>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</si>
  <si>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</si>
  <si>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</si>
  <si>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</si>
  <si>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</si>
  <si>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</si>
  <si>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</si>
  <si>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</si>
  <si>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</si>
  <si>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</si>
  <si>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</si>
  <si>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</si>
  <si>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</si>
  <si>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</si>
  <si>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</si>
  <si>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</si>
  <si>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</si>
  <si>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</si>
  <si>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</si>
  <si>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</si>
  <si>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</si>
  <si>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</si>
  <si>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</si>
  <si>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</si>
  <si>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</si>
  <si>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</si>
  <si>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</si>
  <si>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</si>
  <si>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</si>
  <si>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</si>
  <si>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</si>
  <si>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</si>
  <si>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</si>
  <si>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</si>
  <si>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</si>
  <si>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</si>
  <si>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</si>
  <si>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</si>
  <si>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</si>
  <si>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</si>
  <si>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</si>
  <si>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</si>
  <si>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</si>
  <si>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</si>
  <si>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</si>
  <si>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</si>
  <si>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</si>
  <si>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</si>
  <si>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</si>
  <si>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</si>
  <si>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</si>
  <si>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</si>
  <si>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</si>
  <si>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</si>
  <si>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</si>
  <si>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</si>
  <si>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</si>
  <si>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</si>
  <si>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</si>
  <si>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</si>
  <si>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</si>
  <si>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</si>
  <si>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</si>
  <si>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</si>
  <si>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</si>
  <si>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</si>
  <si>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</si>
  <si>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</si>
  <si>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</si>
  <si>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</si>
  <si>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</si>
  <si>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</si>
  <si>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</si>
  <si>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</si>
  <si>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</si>
  <si>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</si>
  <si>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</si>
  <si>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</si>
  <si>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</si>
  <si>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</si>
  <si>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</si>
  <si>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</si>
  <si>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</si>
  <si>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</si>
  <si>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</si>
  <si>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</si>
  <si>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</si>
  <si>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</si>
  <si>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</si>
  <si>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</si>
  <si>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</si>
  <si>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</si>
  <si>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</si>
  <si>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</si>
  <si>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</si>
  <si>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</si>
  <si>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</si>
  <si>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</si>
  <si>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</si>
  <si>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</si>
  <si>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</si>
  <si>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</si>
  <si>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</si>
  <si>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</si>
  <si>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</si>
  <si>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</si>
  <si>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</si>
  <si>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</si>
  <si>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</si>
  <si>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</si>
  <si>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</si>
  <si>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</si>
  <si>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</si>
  <si>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</si>
  <si>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</si>
  <si>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</si>
  <si>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</si>
  <si>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</si>
  <si>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</si>
  <si>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</si>
  <si>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</si>
  <si>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</si>
  <si>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</si>
  <si>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</si>
  <si>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</si>
  <si>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</si>
  <si>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</si>
  <si>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</si>
  <si>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</si>
  <si>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</si>
  <si>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</si>
  <si>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</si>
  <si>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</si>
  <si>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</si>
  <si>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</si>
  <si>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</si>
  <si>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</si>
  <si>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</si>
  <si>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</si>
  <si>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</si>
  <si>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</si>
  <si>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</si>
  <si>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</si>
  <si>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</si>
  <si>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</si>
  <si>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</si>
  <si>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</si>
  <si>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</si>
  <si>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</si>
  <si>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</si>
  <si>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</si>
  <si>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</si>
  <si>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</si>
  <si>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</si>
  <si>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</si>
  <si>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</si>
  <si>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</si>
  <si>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</si>
  <si>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</si>
  <si>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</si>
  <si>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</si>
  <si>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</si>
  <si>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</si>
  <si>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</si>
  <si>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</si>
  <si>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</si>
  <si>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</si>
  <si>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</si>
  <si>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</si>
  <si>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</si>
  <si>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</si>
  <si>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</si>
  <si>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</si>
  <si>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</si>
  <si>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</si>
  <si>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</si>
  <si>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</si>
  <si>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</si>
  <si>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</si>
  <si>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</si>
  <si>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</si>
  <si>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</si>
  <si>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</si>
  <si>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</si>
  <si>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</si>
  <si>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</si>
  <si>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</si>
  <si>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</si>
  <si>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</si>
  <si>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</si>
  <si>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</si>
  <si>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</si>
  <si>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</si>
  <si>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</si>
  <si>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</si>
  <si>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</si>
  <si>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</si>
  <si>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</si>
  <si>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</si>
  <si>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</si>
  <si>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</si>
  <si>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</si>
  <si>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</si>
  <si>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</si>
  <si>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</si>
  <si>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</si>
  <si>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</si>
  <si>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</si>
  <si>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</si>
  <si>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</si>
  <si>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</si>
  <si>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</si>
  <si>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</si>
  <si>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</si>
  <si>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</si>
  <si>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</si>
  <si>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</si>
  <si>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</si>
  <si>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</si>
  <si>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</si>
  <si>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</si>
  <si>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</si>
  <si>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</si>
  <si>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</si>
  <si>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</si>
  <si>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</si>
  <si>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</si>
  <si>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</si>
  <si>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</si>
  <si>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</si>
  <si>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</si>
  <si>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</si>
  <si>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</si>
  <si>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</si>
  <si>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</si>
  <si>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</si>
  <si>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</si>
  <si>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</si>
  <si>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</si>
  <si>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</si>
  <si>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</si>
  <si>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</si>
  <si>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</si>
  <si>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</si>
  <si>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</si>
  <si>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</si>
  <si>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</si>
  <si>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</si>
  <si>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</si>
  <si>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</si>
  <si>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</si>
  <si>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</si>
  <si>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</si>
  <si>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</si>
  <si>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</si>
  <si>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</si>
  <si>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</si>
  <si>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</si>
  <si>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</si>
  <si>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</si>
  <si>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</si>
  <si>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</si>
  <si>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</si>
  <si>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</si>
  <si>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</si>
  <si>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</si>
  <si>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</si>
  <si>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</si>
  <si>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</si>
  <si>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</si>
  <si>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</si>
  <si>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</si>
  <si>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</si>
  <si>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</si>
  <si>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</si>
  <si>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</si>
  <si>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</si>
  <si>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</si>
  <si>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</si>
  <si>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</si>
  <si>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</si>
  <si>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</si>
  <si>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</si>
  <si>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</si>
  <si>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</si>
  <si>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</si>
  <si>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</si>
  <si>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</si>
  <si>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</si>
  <si>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</si>
  <si>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</si>
  <si>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</si>
  <si>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</si>
  <si>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</si>
  <si>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</si>
  <si>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</si>
  <si>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</si>
  <si>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</si>
  <si>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</si>
  <si>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</si>
  <si>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</si>
  <si>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</si>
  <si>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</si>
  <si>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</si>
  <si>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</si>
  <si>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</si>
  <si>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</si>
  <si>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</si>
  <si>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</si>
  <si>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</si>
  <si>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</si>
  <si>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</si>
  <si>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</si>
  <si>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</si>
  <si>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</si>
  <si>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</si>
  <si>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</si>
  <si>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</si>
  <si>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</si>
  <si>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</si>
  <si>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</si>
  <si>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</si>
  <si>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</si>
  <si>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</si>
  <si>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</si>
  <si>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</si>
  <si>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</si>
  <si>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</si>
  <si>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</si>
  <si>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</si>
  <si>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</si>
  <si>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</si>
  <si>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</si>
  <si>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</si>
  <si>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</si>
  <si>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</si>
  <si>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</si>
  <si>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</si>
  <si>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</si>
  <si>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</si>
  <si>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</si>
  <si>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</si>
  <si>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</si>
  <si>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</si>
  <si>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</si>
  <si>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</si>
  <si>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</si>
  <si>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</si>
  <si>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</si>
  <si>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</si>
  <si>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</si>
  <si>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</si>
  <si>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</si>
  <si>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</si>
  <si>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</si>
  <si>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</si>
  <si>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</si>
  <si>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</si>
  <si>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</si>
  <si>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</si>
  <si>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</si>
  <si>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</si>
  <si>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</si>
  <si>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</si>
  <si>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</si>
  <si>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</si>
  <si>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</si>
  <si>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</si>
  <si>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</si>
  <si>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</si>
  <si>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</si>
  <si>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</si>
  <si>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</si>
  <si>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</si>
  <si>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</si>
  <si>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</si>
  <si>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</si>
  <si>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</si>
  <si>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</si>
  <si>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</si>
  <si>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</si>
  <si>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</si>
  <si>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</si>
  <si>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</si>
  <si>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</si>
  <si>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</si>
  <si>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</si>
  <si>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</si>
  <si>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</si>
  <si>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</si>
  <si>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</si>
  <si>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</si>
  <si>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</si>
  <si>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</si>
  <si>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</si>
  <si>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</si>
  <si>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</si>
  <si>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</si>
  <si>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</si>
  <si>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</si>
  <si>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</si>
  <si>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</si>
  <si>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</si>
  <si>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</si>
  <si>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</si>
  <si>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</si>
  <si>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</si>
  <si>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</si>
  <si>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</si>
  <si>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</si>
  <si>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</si>
  <si>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</si>
  <si>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</si>
  <si>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</si>
  <si>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</si>
  <si>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</si>
  <si>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</si>
  <si>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</si>
  <si>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</si>
  <si>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</si>
  <si>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</si>
  <si>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</si>
  <si>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</si>
  <si>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</si>
  <si>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</si>
  <si>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</si>
  <si>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</si>
  <si>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</si>
  <si>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</si>
  <si>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</si>
  <si>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</si>
  <si>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</si>
  <si>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</si>
  <si>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</si>
  <si>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</si>
  <si>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</si>
  <si>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</si>
  <si>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</si>
  <si>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</si>
  <si>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</si>
  <si>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</si>
  <si>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</si>
  <si>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</si>
  <si>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</si>
  <si>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</si>
  <si>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</si>
  <si>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</si>
  <si>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</si>
  <si>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</si>
  <si>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</si>
  <si>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</si>
  <si>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</si>
  <si>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</si>
  <si>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</si>
  <si>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</si>
  <si>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</si>
  <si>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</si>
  <si>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</si>
  <si>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</si>
  <si>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</si>
  <si>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</si>
  <si>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</si>
  <si>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</si>
  <si>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</si>
  <si>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</si>
  <si>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</si>
  <si>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</si>
  <si>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</si>
  <si>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</si>
  <si>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</si>
  <si>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</si>
  <si>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</si>
  <si>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</si>
  <si>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</si>
  <si>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</si>
  <si>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</si>
  <si>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</si>
  <si>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</si>
  <si>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</si>
  <si>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</si>
  <si>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</si>
  <si>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</si>
  <si>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</si>
  <si>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</si>
  <si>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</si>
  <si>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</si>
  <si>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</si>
  <si>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</si>
  <si>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</si>
  <si>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</si>
  <si>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</si>
  <si>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</si>
  <si>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</si>
  <si>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</si>
  <si>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</si>
  <si>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</si>
  <si>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</si>
  <si>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</si>
  <si>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</si>
  <si>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</si>
  <si>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</si>
  <si>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</si>
  <si>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</si>
  <si>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</si>
  <si>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</si>
  <si>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</si>
  <si>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</si>
  <si>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</si>
  <si>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</si>
  <si>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</si>
  <si>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</si>
  <si>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</si>
  <si>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</si>
  <si>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</si>
  <si>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</si>
  <si>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</si>
  <si>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</si>
  <si>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</si>
  <si>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</si>
  <si>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</si>
  <si>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</si>
  <si>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</si>
  <si>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</si>
  <si>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</si>
  <si>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</si>
  <si>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</si>
  <si>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</si>
  <si>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</si>
  <si>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</si>
  <si>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</si>
  <si>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</si>
  <si>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</si>
  <si>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</si>
  <si>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</si>
  <si>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</si>
  <si>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</si>
  <si>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</si>
  <si>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</si>
  <si>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</si>
  <si>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</si>
  <si>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</si>
  <si>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</si>
  <si>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</si>
  <si>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</si>
  <si>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</si>
  <si>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</si>
  <si>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</si>
  <si>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</si>
  <si>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</si>
  <si>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</si>
  <si>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</si>
  <si>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</si>
  <si>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</si>
  <si>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</si>
  <si>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</si>
  <si>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</si>
  <si>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</si>
  <si>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</si>
  <si>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</si>
  <si>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</si>
  <si>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</si>
  <si>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</si>
  <si>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</si>
  <si>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</si>
  <si>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</si>
  <si>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</si>
  <si>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</si>
  <si>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</si>
  <si>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</si>
  <si>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</si>
  <si>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</si>
  <si>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</si>
  <si>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</si>
  <si>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</si>
  <si>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</si>
  <si>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</si>
  <si>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</si>
  <si>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</si>
  <si>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</si>
  <si>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</si>
  <si>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</si>
  <si>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</si>
  <si>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</si>
  <si>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</si>
  <si>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</si>
  <si>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</si>
  <si>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</si>
  <si>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</si>
  <si>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</si>
  <si>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</si>
  <si>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</si>
  <si>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</si>
  <si>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</si>
  <si>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</si>
  <si>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</si>
  <si>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</si>
  <si>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</si>
  <si>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</si>
  <si>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</si>
  <si>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</si>
  <si>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</si>
  <si>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</si>
  <si>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</si>
  <si>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</si>
  <si>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</si>
  <si>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</si>
  <si>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</si>
  <si>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</si>
  <si>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</si>
  <si>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</si>
  <si>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</si>
  <si>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</si>
  <si>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</si>
  <si>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</si>
  <si>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</si>
  <si>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</si>
  <si>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</si>
  <si>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</si>
  <si>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</si>
  <si>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</si>
  <si>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</si>
  <si>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</si>
  <si>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</si>
  <si>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</si>
  <si>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</si>
  <si>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</si>
  <si>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</si>
  <si>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</si>
  <si>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</si>
  <si>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</si>
  <si>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</si>
  <si>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</si>
  <si>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</si>
  <si>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</si>
  <si>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</si>
  <si>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</si>
  <si>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</si>
  <si>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</si>
  <si>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</si>
  <si>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</si>
  <si>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</si>
  <si>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</si>
  <si>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</si>
  <si>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</si>
  <si>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</si>
  <si>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</si>
  <si>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</si>
  <si>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</si>
  <si>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</si>
  <si>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</si>
  <si>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</si>
  <si>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</si>
  <si>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</si>
  <si>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</si>
  <si>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</si>
  <si>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</si>
  <si>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</si>
  <si>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</si>
  <si>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</si>
  <si>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</si>
  <si>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</si>
  <si>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</si>
  <si>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</si>
  <si>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</si>
  <si>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</si>
  <si>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</si>
  <si>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</si>
  <si>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</si>
  <si>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</si>
  <si>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</si>
  <si>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</si>
  <si>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</si>
  <si>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</si>
  <si>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</si>
  <si>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</si>
  <si>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</si>
  <si>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</si>
  <si>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</si>
  <si>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</si>
  <si>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</si>
  <si>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</si>
  <si>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</si>
  <si>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</si>
  <si>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</si>
  <si>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</si>
  <si>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</si>
  <si>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</si>
  <si>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</si>
  <si>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</si>
  <si>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</si>
  <si>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</si>
  <si>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</si>
  <si>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</si>
  <si>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</si>
  <si>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</si>
  <si>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</si>
  <si>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</si>
  <si>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</si>
  <si>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</si>
  <si>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</si>
  <si>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</si>
  <si>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</si>
  <si>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</si>
  <si>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</si>
  <si>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</si>
  <si>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</si>
  <si>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</si>
  <si>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</si>
  <si>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</si>
  <si>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</si>
  <si>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</si>
  <si>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</si>
  <si>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</si>
  <si>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</si>
  <si>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</si>
  <si>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</si>
  <si>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</si>
  <si>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</si>
  <si>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</si>
  <si>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</si>
  <si>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</si>
  <si>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</si>
  <si>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</si>
  <si>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</si>
  <si>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</si>
  <si>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</si>
  <si>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</si>
  <si>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</si>
  <si>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</si>
  <si>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</si>
  <si>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</si>
  <si>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</si>
  <si>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</si>
  <si>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</si>
  <si>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</si>
  <si>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</si>
  <si>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</si>
  <si>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</si>
  <si>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</si>
  <si>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</si>
  <si>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</si>
  <si>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</si>
  <si>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</si>
  <si>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</si>
  <si>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</si>
  <si>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</si>
  <si>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</si>
  <si>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</si>
  <si>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</si>
  <si>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</si>
  <si>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</si>
  <si>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</si>
  <si>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</si>
  <si>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</si>
  <si>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</si>
  <si>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</si>
  <si>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</si>
  <si>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</si>
  <si>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</si>
  <si>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</si>
  <si>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</si>
  <si>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</si>
  <si>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</si>
  <si>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</si>
  <si>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</si>
  <si>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</si>
  <si>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</si>
  <si>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</si>
  <si>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</si>
  <si>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</si>
  <si>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</si>
  <si>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</si>
  <si>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</si>
  <si>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</si>
  <si>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</si>
  <si>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</si>
  <si>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</si>
  <si>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</si>
  <si>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</si>
  <si>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</si>
  <si>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</si>
  <si>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</si>
  <si>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</si>
  <si>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</si>
  <si>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</si>
  <si>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</si>
  <si>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</si>
  <si>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</si>
  <si>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</si>
  <si>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</si>
  <si>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</si>
  <si>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</si>
  <si>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</si>
  <si>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</si>
  <si>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</si>
  <si>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</si>
  <si>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</si>
  <si>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</si>
  <si>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</si>
  <si>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</si>
  <si>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</si>
  <si>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</si>
  <si>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</si>
  <si>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</si>
  <si>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</si>
  <si>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</si>
  <si>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</si>
  <si>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</si>
  <si>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</si>
  <si>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</si>
  <si>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</si>
  <si>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</si>
  <si>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</si>
  <si>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</si>
  <si>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</si>
  <si>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</si>
  <si>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</si>
  <si>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</si>
  <si>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</si>
  <si>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</si>
  <si>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</si>
  <si>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</si>
  <si>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</si>
  <si>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</si>
  <si>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</si>
  <si>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</si>
  <si>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</si>
  <si>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</si>
  <si>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</si>
  <si>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</si>
  <si>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</si>
  <si>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</si>
  <si>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</si>
  <si>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</si>
  <si>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</si>
  <si>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</si>
  <si>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</si>
  <si>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</si>
  <si>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</si>
  <si>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</si>
  <si>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</si>
  <si>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</si>
  <si>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</si>
  <si>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</si>
  <si>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</si>
  <si>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</si>
  <si>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</si>
  <si>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</si>
  <si>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</si>
  <si>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</si>
  <si>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</si>
  <si>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</si>
  <si>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</si>
  <si>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</si>
  <si>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</si>
  <si>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</si>
  <si>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</si>
  <si>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</si>
  <si>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</si>
  <si>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</si>
  <si>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</si>
  <si>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</si>
  <si>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</si>
  <si>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</si>
  <si>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</si>
  <si>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</si>
  <si>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</si>
  <si>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</si>
  <si>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</si>
  <si>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</si>
  <si>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</si>
  <si>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</si>
  <si>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</si>
  <si>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</si>
  <si>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</si>
  <si>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</si>
  <si>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</si>
  <si>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</si>
  <si>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</si>
  <si>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</si>
  <si>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</si>
  <si>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</si>
  <si>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</si>
  <si>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</si>
  <si>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</si>
  <si>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</si>
  <si>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</si>
  <si>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</si>
  <si>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</si>
  <si>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</si>
  <si>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</si>
  <si>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</si>
  <si>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</si>
  <si>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</si>
  <si>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</si>
  <si>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</si>
  <si>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</si>
  <si>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</si>
  <si>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</si>
  <si>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</si>
  <si>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</si>
  <si>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</si>
  <si>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</si>
  <si>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</si>
  <si>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</si>
  <si>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</si>
  <si>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</si>
  <si>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</si>
  <si>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</si>
  <si>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</si>
  <si>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</si>
  <si>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</si>
  <si>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</si>
  <si>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</si>
  <si>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</si>
  <si>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</si>
  <si>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</si>
  <si>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</si>
  <si>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</si>
  <si>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</si>
  <si>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</si>
  <si>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</si>
  <si>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</si>
  <si>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</si>
  <si>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</si>
  <si>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</si>
  <si>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</si>
  <si>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</si>
  <si>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</si>
  <si>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</si>
  <si>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</si>
  <si>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</si>
  <si>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</si>
  <si>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</si>
  <si>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</si>
  <si>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</si>
  <si>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</si>
  <si>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</si>
  <si>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</si>
  <si>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</si>
  <si>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</si>
  <si>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</si>
  <si>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</si>
  <si>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</si>
  <si>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</si>
  <si>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</si>
  <si>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</si>
  <si>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</si>
  <si>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</si>
  <si>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</si>
  <si>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</si>
  <si>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</si>
  <si>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</si>
  <si>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</si>
  <si>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</si>
  <si>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</si>
  <si>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</si>
  <si>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</si>
  <si>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</si>
  <si>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</si>
  <si>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</si>
  <si>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</si>
  <si>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</si>
  <si>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</si>
  <si>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</si>
  <si>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</si>
  <si>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</si>
  <si>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</si>
  <si>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</si>
  <si>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</si>
  <si>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</si>
  <si>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</si>
  <si>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</si>
  <si>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</si>
  <si>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</si>
  <si>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</si>
  <si>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</si>
  <si>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</si>
  <si>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</si>
  <si>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</si>
  <si>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</si>
  <si>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</si>
  <si>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</si>
  <si>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</si>
  <si>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</si>
  <si>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</si>
  <si>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</si>
  <si>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</si>
  <si>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</si>
  <si>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</si>
  <si>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</si>
  <si>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</si>
  <si>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</si>
  <si>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</si>
  <si>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</si>
  <si>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</si>
  <si>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</si>
  <si>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</si>
  <si>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</si>
  <si>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</si>
  <si>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</si>
  <si>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</si>
  <si>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</si>
  <si>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</si>
  <si>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</si>
  <si>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</si>
  <si>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</si>
  <si>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</si>
  <si>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</si>
  <si>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</si>
  <si>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</si>
  <si>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</si>
  <si>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</si>
  <si>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</si>
  <si>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</si>
  <si>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</si>
  <si>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</si>
  <si>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</si>
  <si>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</si>
  <si>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</si>
  <si>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</si>
  <si>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</si>
  <si>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</si>
  <si>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</si>
  <si>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</si>
  <si>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</si>
  <si>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</si>
  <si>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</si>
  <si>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</si>
  <si>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</si>
  <si>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</si>
  <si>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</si>
  <si>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</si>
  <si>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</si>
  <si>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</si>
  <si>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</si>
  <si>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</si>
  <si>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</si>
  <si>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</si>
  <si>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</si>
  <si>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</si>
  <si>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</si>
  <si>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</si>
  <si>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</si>
  <si>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</si>
  <si>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</si>
  <si>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</si>
  <si>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</si>
  <si>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</si>
  <si>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</si>
  <si>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</si>
  <si>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</si>
  <si>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</si>
  <si>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</si>
  <si>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</si>
  <si>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</si>
  <si>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</si>
  <si>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</si>
  <si>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</si>
  <si>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</si>
  <si>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</si>
  <si>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</si>
  <si>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</si>
  <si>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</si>
  <si>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</si>
  <si>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</si>
  <si>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</si>
  <si>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</si>
  <si>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</si>
  <si>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</si>
  <si>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</si>
  <si>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</si>
  <si>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</si>
  <si>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</si>
  <si>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</si>
  <si>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</si>
  <si>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</si>
  <si>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</si>
  <si>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</si>
  <si>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</si>
  <si>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</si>
  <si>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</si>
  <si>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</si>
  <si>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</si>
  <si>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</si>
  <si>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</si>
  <si>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</si>
  <si>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</si>
  <si>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</si>
  <si>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</si>
  <si>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</si>
  <si>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</si>
  <si>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</si>
  <si>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</si>
  <si>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</si>
  <si>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</si>
  <si>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</si>
  <si>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</si>
  <si>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</si>
  <si>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</si>
  <si>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</si>
  <si>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</si>
  <si>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</si>
  <si>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</si>
  <si>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</si>
  <si>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</si>
  <si>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</si>
  <si>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</si>
  <si>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</si>
  <si>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</si>
  <si>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</si>
  <si>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</si>
  <si>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</si>
  <si>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</si>
  <si>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</si>
  <si>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</si>
  <si>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</si>
  <si>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</si>
  <si>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</si>
  <si>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</si>
  <si>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</si>
  <si>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</si>
  <si>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</si>
  <si>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</si>
  <si>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</si>
  <si>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</si>
  <si>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</si>
  <si>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</si>
  <si>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</si>
  <si>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</si>
  <si>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</si>
  <si>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</si>
  <si>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</si>
  <si>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</si>
  <si>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</si>
  <si>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</si>
  <si>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</si>
  <si>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</si>
  <si>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</si>
  <si>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</si>
  <si>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</si>
  <si>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</si>
  <si>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</si>
  <si>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</si>
  <si>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</si>
  <si>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</si>
  <si>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</si>
  <si>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</si>
  <si>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</si>
  <si>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</si>
  <si>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</si>
  <si>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</si>
  <si>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</si>
  <si>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</si>
  <si>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</si>
  <si>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</si>
  <si>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</si>
  <si>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</si>
  <si>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</si>
  <si>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</si>
  <si>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</si>
  <si>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</si>
  <si>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</si>
  <si>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</si>
  <si>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</si>
  <si>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</si>
  <si>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</si>
  <si>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</si>
  <si>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</si>
  <si>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</si>
  <si>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</si>
  <si>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</si>
  <si>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</si>
  <si>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</si>
  <si>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</si>
  <si>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</si>
  <si>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</si>
  <si>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</si>
  <si>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</si>
  <si>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</si>
  <si>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</si>
  <si>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</si>
  <si>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</si>
  <si>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</si>
  <si>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</si>
  <si>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</si>
  <si>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</si>
  <si>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</si>
  <si>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</si>
  <si>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</si>
  <si>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</si>
  <si>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</si>
  <si>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</si>
  <si>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</si>
  <si>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</si>
  <si>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</si>
  <si>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</si>
  <si>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</si>
  <si>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</si>
  <si>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</si>
  <si>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</si>
  <si>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</si>
  <si>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</si>
  <si>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</si>
  <si>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</si>
  <si>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</si>
  <si>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</si>
  <si>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</si>
  <si>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</si>
  <si>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</si>
  <si>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</si>
  <si>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</si>
  <si>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</si>
  <si>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</si>
  <si>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</si>
  <si>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</si>
  <si>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</si>
  <si>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</si>
  <si>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</si>
  <si>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</si>
  <si>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</si>
  <si>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</si>
  <si>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</si>
  <si>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</si>
  <si>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</si>
  <si>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</si>
  <si>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</si>
  <si>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</si>
  <si>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</si>
  <si>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</si>
  <si>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</si>
  <si>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</si>
  <si>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</si>
  <si>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</si>
  <si>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</si>
  <si>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</si>
  <si>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</si>
  <si>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</si>
  <si>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</si>
  <si>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</si>
  <si>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</si>
  <si>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</si>
  <si>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</si>
  <si>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</si>
  <si>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</si>
  <si>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</si>
  <si>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</si>
  <si>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</si>
  <si>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</si>
  <si>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</si>
  <si>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</si>
  <si>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</si>
  <si>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</si>
  <si>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</si>
  <si>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</si>
  <si>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</si>
  <si>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</si>
  <si>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</si>
  <si>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</si>
  <si>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</si>
  <si>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</si>
  <si>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</si>
  <si>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</si>
  <si>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</si>
  <si>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</si>
  <si>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</si>
  <si>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</si>
  <si>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</si>
  <si>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</si>
  <si>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</si>
  <si>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</si>
  <si>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</si>
  <si>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</si>
  <si>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</si>
  <si>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</si>
  <si>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</si>
  <si>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</si>
  <si>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</si>
  <si>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</si>
  <si>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</si>
  <si>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</si>
  <si>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</si>
  <si>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</si>
  <si>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</si>
  <si>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</si>
  <si>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</si>
  <si>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</si>
  <si>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</si>
  <si>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</si>
  <si>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</si>
  <si>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</si>
  <si>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</si>
  <si>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</si>
  <si>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</si>
  <si>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</si>
  <si>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</si>
  <si>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</si>
  <si>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</si>
  <si>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</si>
  <si>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</si>
  <si>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</si>
  <si>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</si>
  <si>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</si>
  <si>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</si>
  <si>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</si>
  <si>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</si>
  <si>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</si>
  <si>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</si>
  <si>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</si>
  <si>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</si>
  <si>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</si>
  <si>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</si>
  <si>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</si>
  <si>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</si>
  <si>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</si>
  <si>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</si>
  <si>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</si>
  <si>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</si>
  <si>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</si>
  <si>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</si>
  <si>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</si>
  <si>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</si>
  <si>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</si>
  <si>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</si>
  <si>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</si>
  <si>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</si>
  <si>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</si>
  <si>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</si>
  <si>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</si>
  <si>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</si>
  <si>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</si>
  <si>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</si>
  <si>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</si>
  <si>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</si>
  <si>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</si>
  <si>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</si>
  <si>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</si>
  <si>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</si>
  <si>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</si>
  <si>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</si>
  <si>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</si>
  <si>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</si>
  <si>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</si>
  <si>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</si>
  <si>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</si>
  <si>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</si>
  <si>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</si>
  <si>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</si>
  <si>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</si>
  <si>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</si>
  <si>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</si>
  <si>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</si>
  <si>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</si>
  <si>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</si>
  <si>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</si>
  <si>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</si>
  <si>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</si>
  <si>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</si>
  <si>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</si>
  <si>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</si>
  <si>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</si>
  <si>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</si>
  <si>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</si>
  <si>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</si>
  <si>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</si>
  <si>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</si>
  <si>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</si>
  <si>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</si>
  <si>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</si>
  <si>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</si>
  <si>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</si>
  <si>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</si>
  <si>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</si>
  <si>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</si>
  <si>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</si>
  <si>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</si>
  <si>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</si>
  <si>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</si>
  <si>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</si>
  <si>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</si>
  <si>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</si>
  <si>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</si>
  <si>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</si>
  <si>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</si>
  <si>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</si>
  <si>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</si>
  <si>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</si>
  <si>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</si>
  <si>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</si>
  <si>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</si>
  <si>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</si>
  <si>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</si>
  <si>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</si>
  <si>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</si>
  <si>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</si>
  <si>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</si>
  <si>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</si>
  <si>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</si>
  <si>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</si>
  <si>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</si>
  <si>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</si>
  <si>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</si>
  <si>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</si>
  <si>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</si>
  <si>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</si>
  <si>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</si>
  <si>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</si>
  <si>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</si>
  <si>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</si>
  <si>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</si>
  <si>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</si>
  <si>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</si>
  <si>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</si>
  <si>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</si>
  <si>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</si>
  <si>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</si>
  <si>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</si>
  <si>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</si>
  <si>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</si>
  <si>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</si>
  <si>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</si>
  <si>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</si>
  <si>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</si>
  <si>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</si>
  <si>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</si>
  <si>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</si>
  <si>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</si>
  <si>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</si>
  <si>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</si>
  <si>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</si>
  <si>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</si>
  <si>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</si>
  <si>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</si>
  <si>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</si>
  <si>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</si>
  <si>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</si>
  <si>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</si>
  <si>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</si>
  <si>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</si>
  <si>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</si>
  <si>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</si>
  <si>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</si>
  <si>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</si>
  <si>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</si>
  <si>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</si>
  <si>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</si>
  <si>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</si>
  <si>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</si>
  <si>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</si>
  <si>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</si>
  <si>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</si>
  <si>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</si>
  <si>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</si>
  <si>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</si>
  <si>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</si>
  <si>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</si>
  <si>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</si>
  <si>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</si>
  <si>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</si>
  <si>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</si>
  <si>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</si>
  <si>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</si>
  <si>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</si>
  <si>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</si>
  <si>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</si>
  <si>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</si>
  <si>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</si>
  <si>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</si>
  <si>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</si>
  <si>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</si>
  <si>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</si>
  <si>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</si>
  <si>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</si>
  <si>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</si>
  <si>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</si>
  <si>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</si>
  <si>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</si>
  <si>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</si>
  <si>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</si>
  <si>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</si>
  <si>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</si>
  <si>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</si>
  <si>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</si>
  <si>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</si>
  <si>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</si>
  <si>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</si>
  <si>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</si>
  <si>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</si>
  <si>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</si>
  <si>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</si>
  <si>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</si>
  <si>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</si>
  <si>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</si>
  <si>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</si>
  <si>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</si>
  <si>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</si>
  <si>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</si>
  <si>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</si>
  <si>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</si>
  <si>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</si>
  <si>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</si>
  <si>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</si>
  <si>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</si>
  <si>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</si>
  <si>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</si>
  <si>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</si>
  <si>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</si>
  <si>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</si>
  <si>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</si>
  <si>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</si>
  <si>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</si>
  <si>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</si>
  <si>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</si>
  <si>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</si>
  <si>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</si>
  <si>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</si>
  <si>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</si>
  <si>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</si>
  <si>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</si>
  <si>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</si>
  <si>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</si>
  <si>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</si>
  <si>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</si>
  <si>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</si>
  <si>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</si>
  <si>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</si>
  <si>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</si>
  <si>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</si>
  <si>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</si>
  <si>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</si>
  <si>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</si>
  <si>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</si>
  <si>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</si>
  <si>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</si>
  <si>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</si>
  <si>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</si>
  <si>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</si>
  <si>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</si>
  <si>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</si>
  <si>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</si>
  <si>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</si>
  <si>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</si>
  <si>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</si>
  <si>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</si>
  <si>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</si>
  <si>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</si>
  <si>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</si>
  <si>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</si>
  <si>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</si>
  <si>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</si>
  <si>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</si>
  <si>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</si>
  <si>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</si>
  <si>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</si>
  <si>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</si>
  <si>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</si>
  <si>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</si>
  <si>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</si>
  <si>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</si>
  <si>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</si>
  <si>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</si>
  <si>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</si>
  <si>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</si>
  <si>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</si>
  <si>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</si>
  <si>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</si>
  <si>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</si>
  <si>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</si>
  <si>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</si>
  <si>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</si>
  <si>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</si>
  <si>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</si>
  <si>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</si>
  <si>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</si>
  <si>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</si>
  <si>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</si>
  <si>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</si>
  <si>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</si>
  <si>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</si>
  <si>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</si>
  <si>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</si>
  <si>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</si>
  <si>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</si>
  <si>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</si>
  <si>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</si>
  <si>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</si>
  <si>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</si>
  <si>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</si>
  <si>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</si>
  <si>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</si>
  <si>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</si>
  <si>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</si>
  <si>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</si>
  <si>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</si>
  <si>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</si>
  <si>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</si>
  <si>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</si>
  <si>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</si>
  <si>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</si>
  <si>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</si>
  <si>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</si>
  <si>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</si>
  <si>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</si>
  <si>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</si>
  <si>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</si>
  <si>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</si>
  <si>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</si>
  <si>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</si>
  <si>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</si>
  <si>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</si>
  <si>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</si>
  <si>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</si>
  <si>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</si>
  <si>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</si>
  <si>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</si>
  <si>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</si>
  <si>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</si>
  <si>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</si>
  <si>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</si>
  <si>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</si>
  <si>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</si>
  <si>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</si>
  <si>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</si>
  <si>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</si>
  <si>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</si>
  <si>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</si>
  <si>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</si>
  <si>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</si>
  <si>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</si>
  <si>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</si>
  <si>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</si>
  <si>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</si>
  <si>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</si>
  <si>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</si>
  <si>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</si>
  <si>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</si>
  <si>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</si>
  <si>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</si>
  <si>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</si>
  <si>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</si>
  <si>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</si>
  <si>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</si>
  <si>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</si>
  <si>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</si>
  <si>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</si>
  <si>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</si>
  <si>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</si>
  <si>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</si>
  <si>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</si>
  <si>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</si>
  <si>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</si>
  <si>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</si>
  <si>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</si>
  <si>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</si>
  <si>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</si>
  <si>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</si>
  <si>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</si>
  <si>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</si>
  <si>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</si>
  <si>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</si>
  <si>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</si>
  <si>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</si>
  <si>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</si>
  <si>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</si>
  <si>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</si>
  <si>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</si>
  <si>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</si>
  <si>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</si>
  <si>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</si>
  <si>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</si>
  <si>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</si>
  <si>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</si>
  <si>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</si>
  <si>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</si>
  <si>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</si>
  <si>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</si>
  <si>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</si>
  <si>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</si>
  <si>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</si>
  <si>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</si>
  <si>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</si>
  <si>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</si>
  <si>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</si>
  <si>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</si>
  <si>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</si>
  <si>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</si>
  <si>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</si>
  <si>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</si>
  <si>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</si>
  <si>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</si>
  <si>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</si>
  <si>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</si>
  <si>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</si>
  <si>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</si>
  <si>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</si>
  <si>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</si>
  <si>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</si>
  <si>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</si>
  <si>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</si>
  <si>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</si>
  <si>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</si>
  <si>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</si>
  <si>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</si>
  <si>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</si>
  <si>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</si>
  <si>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</si>
  <si>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</si>
  <si>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</si>
  <si>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</si>
  <si>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</si>
  <si>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</si>
  <si>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</si>
  <si>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</si>
  <si>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</si>
  <si>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</si>
  <si>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</si>
  <si>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</si>
  <si>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</si>
  <si>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</si>
  <si>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</si>
  <si>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</si>
  <si>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</si>
  <si>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</si>
  <si>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</si>
  <si>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</si>
  <si>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</si>
  <si>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</si>
  <si>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</si>
  <si>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</si>
  <si>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</si>
  <si>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</si>
  <si>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</si>
  <si>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</si>
  <si>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</si>
  <si>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</si>
  <si>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</si>
  <si>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</si>
  <si>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</si>
  <si>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</si>
  <si>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</si>
  <si>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</si>
  <si>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</si>
  <si>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</si>
  <si>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</si>
  <si>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</si>
  <si>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</si>
  <si>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</si>
  <si>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</si>
  <si>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</si>
  <si>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</si>
  <si>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</si>
  <si>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</si>
  <si>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</si>
  <si>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</si>
  <si>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</si>
  <si>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</si>
  <si>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</si>
  <si>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</si>
  <si>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</si>
  <si>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</si>
  <si>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</si>
  <si>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</si>
  <si>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</si>
  <si>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</si>
  <si>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</si>
  <si>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</si>
  <si>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</si>
  <si>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</si>
  <si>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</si>
  <si>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</si>
  <si>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</si>
  <si>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</si>
  <si>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</si>
  <si>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</si>
  <si>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</si>
  <si>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</si>
  <si>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</si>
  <si>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</si>
  <si>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</si>
  <si>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</si>
  <si>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</si>
  <si>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</si>
  <si>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</si>
  <si>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</si>
  <si>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</si>
  <si>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</si>
  <si>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</si>
  <si>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</si>
  <si>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</si>
  <si>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</si>
  <si>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</si>
  <si>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</si>
  <si>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</si>
  <si>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</si>
  <si>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</si>
  <si>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</si>
  <si>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</si>
  <si>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</si>
  <si>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</si>
  <si>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</si>
  <si>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</si>
  <si>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</si>
  <si>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</si>
  <si>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</si>
  <si>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</si>
  <si>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</si>
  <si>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</si>
  <si>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</si>
  <si>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</si>
  <si>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</si>
  <si>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</si>
  <si>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</si>
  <si>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</si>
  <si>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</si>
  <si>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</si>
  <si>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</si>
  <si>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</si>
  <si>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</si>
  <si>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</si>
  <si>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</si>
  <si>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</si>
  <si>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</si>
  <si>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</si>
  <si>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</si>
  <si>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</si>
  <si>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</si>
  <si>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</si>
  <si>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</si>
  <si>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</si>
  <si>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</si>
  <si>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</si>
  <si>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</si>
  <si>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</si>
  <si>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</si>
  <si>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</si>
  <si>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</si>
  <si>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</si>
  <si>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</si>
  <si>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</si>
  <si>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</si>
  <si>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</si>
  <si>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</si>
  <si>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</si>
  <si>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</si>
  <si>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</si>
  <si>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</si>
  <si>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</si>
  <si>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</si>
  <si>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</si>
  <si>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</si>
  <si>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</si>
  <si>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</si>
  <si>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</si>
  <si>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</si>
  <si>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</si>
  <si>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</si>
  <si>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</si>
  <si>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</si>
  <si>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</si>
  <si>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</si>
  <si>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</si>
  <si>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</si>
  <si>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</si>
  <si>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</si>
  <si>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</si>
  <si>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</si>
  <si>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</si>
  <si>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</si>
  <si>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</si>
  <si>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</si>
  <si>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</si>
  <si>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</si>
  <si>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</si>
  <si>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</si>
  <si>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</si>
  <si>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</si>
  <si>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</si>
  <si>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</si>
  <si>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</si>
  <si>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</si>
  <si>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</si>
  <si>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</si>
  <si>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</si>
  <si>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</si>
  <si>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</si>
  <si>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</si>
  <si>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</si>
  <si>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</si>
  <si>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</si>
  <si>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</si>
  <si>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</si>
  <si>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</si>
  <si>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</si>
  <si>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</si>
  <si>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</si>
  <si>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</si>
  <si>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</si>
  <si>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</si>
  <si>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</si>
  <si>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</si>
  <si>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</si>
  <si>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</si>
  <si>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</si>
  <si>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</si>
  <si>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</si>
  <si>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</si>
  <si>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</si>
  <si>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</si>
  <si>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</si>
  <si>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</si>
  <si>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</si>
  <si>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</si>
  <si>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</si>
  <si>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</si>
  <si>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</si>
  <si>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</si>
  <si>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</si>
  <si>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</si>
  <si>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</si>
  <si>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</si>
  <si>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</si>
  <si>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</si>
  <si>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</si>
  <si>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</si>
  <si>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</si>
  <si>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</si>
  <si>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</si>
  <si>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</si>
  <si>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</si>
  <si>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</si>
  <si>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</si>
  <si>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</si>
  <si>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</si>
  <si>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</si>
  <si>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</si>
  <si>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</si>
  <si>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</si>
  <si>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</si>
  <si>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</si>
  <si>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</si>
  <si>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</si>
  <si>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</si>
  <si>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</si>
  <si>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</si>
  <si>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</si>
  <si>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</si>
  <si>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</si>
  <si>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</si>
  <si>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</si>
  <si>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</si>
  <si>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</si>
  <si>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</si>
  <si>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</si>
  <si>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</si>
  <si>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</si>
  <si>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</si>
  <si>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</si>
  <si>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</si>
  <si>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</si>
  <si>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</si>
  <si>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</si>
  <si>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</si>
  <si>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</si>
  <si>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</si>
  <si>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</si>
  <si>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</si>
  <si>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</si>
  <si>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</si>
  <si>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</si>
  <si>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</si>
  <si>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</si>
  <si>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</si>
  <si>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</si>
  <si>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</si>
  <si>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</si>
  <si>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</si>
  <si>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</si>
  <si>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</si>
  <si>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</si>
  <si>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</si>
  <si>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</si>
  <si>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</si>
  <si>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</si>
  <si>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</si>
  <si>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</si>
  <si>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</si>
  <si>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</si>
  <si>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</si>
  <si>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</si>
  <si>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</si>
  <si>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</si>
  <si>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</si>
  <si>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</si>
  <si>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</si>
  <si>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</si>
  <si>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</si>
  <si>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</si>
  <si>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</si>
  <si>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</si>
  <si>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</si>
  <si>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</si>
  <si>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</si>
  <si>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</si>
  <si>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</si>
  <si>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</si>
  <si>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</si>
  <si>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</si>
  <si>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</si>
  <si>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</si>
  <si>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</si>
  <si>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</si>
  <si>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</si>
  <si>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</si>
  <si>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</si>
  <si>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</si>
  <si>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</si>
  <si>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</si>
  <si>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</si>
  <si>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</si>
  <si>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</si>
  <si>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</si>
  <si>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</si>
  <si>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</si>
  <si>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</si>
  <si>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</si>
  <si>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</si>
  <si>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</si>
  <si>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</si>
  <si>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</si>
  <si>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</si>
  <si>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</si>
  <si>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</si>
  <si>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</si>
  <si>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</si>
  <si>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</si>
  <si>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</si>
  <si>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</si>
  <si>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</si>
  <si>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</si>
  <si>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</si>
  <si>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</si>
  <si>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</si>
  <si>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</si>
  <si>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</si>
  <si>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</si>
  <si>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</si>
  <si>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</si>
  <si>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</si>
  <si>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</si>
  <si>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</si>
  <si>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</si>
  <si>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</si>
  <si>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</si>
  <si>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</si>
  <si>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</si>
  <si>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</si>
  <si>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</si>
  <si>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</si>
  <si>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</si>
  <si>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</si>
  <si>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</si>
  <si>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</si>
  <si>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</si>
  <si>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</si>
  <si>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</si>
  <si>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</si>
  <si>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</si>
  <si>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</si>
  <si>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</si>
  <si>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</si>
  <si>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</si>
  <si>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</si>
  <si>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</si>
  <si>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</si>
  <si>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</si>
  <si>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</si>
  <si>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</si>
  <si>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</si>
  <si>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</si>
  <si>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</si>
  <si>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</si>
  <si>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</si>
  <si>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</si>
  <si>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</si>
  <si>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</si>
  <si>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</si>
  <si>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</si>
  <si>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</si>
  <si>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</si>
  <si>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</si>
  <si>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</si>
  <si>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</si>
  <si>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</si>
  <si>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</si>
  <si>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</si>
  <si>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</si>
  <si>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</si>
  <si>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</si>
  <si>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</si>
  <si>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</si>
  <si>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</si>
  <si>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</si>
  <si>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</si>
  <si>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</si>
  <si>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</si>
  <si>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</si>
  <si>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</si>
  <si>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</si>
  <si>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</si>
  <si>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</si>
  <si>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</si>
  <si>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</si>
  <si>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</si>
  <si>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</si>
  <si>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</si>
  <si>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</si>
  <si>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</si>
  <si>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</si>
  <si>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</si>
  <si>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</si>
  <si>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</si>
  <si>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</si>
  <si>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</si>
  <si>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</si>
  <si>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</si>
  <si>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</si>
  <si>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</si>
  <si>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</si>
  <si>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</si>
  <si>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</si>
  <si>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</si>
  <si>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</si>
  <si>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</si>
  <si>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</si>
  <si>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</si>
  <si>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</si>
  <si>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</si>
  <si>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</si>
  <si>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</si>
  <si>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</si>
  <si>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</si>
  <si>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</si>
  <si>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</si>
  <si>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</si>
  <si>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</si>
  <si>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</si>
  <si>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</si>
  <si>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</si>
  <si>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</si>
  <si>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</si>
  <si>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</si>
  <si>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</si>
  <si>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</si>
  <si>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</si>
  <si>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</si>
  <si>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</si>
  <si>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</si>
  <si>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</si>
  <si>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</si>
  <si>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</si>
  <si>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</si>
  <si>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</si>
  <si>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</si>
  <si>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</si>
  <si>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</si>
  <si>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</si>
  <si>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</si>
  <si>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</si>
  <si>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</si>
  <si>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</si>
  <si>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</si>
  <si>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</si>
  <si>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</si>
  <si>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</si>
  <si>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</si>
  <si>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</si>
  <si>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</si>
  <si>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</si>
  <si>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</si>
  <si>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</si>
  <si>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</si>
  <si>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</si>
  <si>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</si>
  <si>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</si>
  <si>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</si>
  <si>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</si>
  <si>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</si>
  <si>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</si>
  <si>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</si>
  <si>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</si>
  <si>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</si>
  <si>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</si>
  <si>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</si>
  <si>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</si>
  <si>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</si>
  <si>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</si>
  <si>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</si>
  <si>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</si>
  <si>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</si>
  <si>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</si>
  <si>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</si>
  <si>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</si>
  <si>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</si>
  <si>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</si>
  <si>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</si>
  <si>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</si>
  <si>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</si>
  <si>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</si>
  <si>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</si>
  <si>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</si>
  <si>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</si>
  <si>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</si>
  <si>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</si>
  <si>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</si>
  <si>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</si>
  <si>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</si>
  <si>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</si>
  <si>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</si>
  <si>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</si>
  <si>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</si>
  <si>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</si>
  <si>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</si>
  <si>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</si>
  <si>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</si>
  <si>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</si>
  <si>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</si>
  <si>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</si>
  <si>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</si>
  <si>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</si>
  <si>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</si>
  <si>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</si>
  <si>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</si>
  <si>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</si>
  <si>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</si>
  <si>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</si>
  <si>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</si>
  <si>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</si>
  <si>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</si>
  <si>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</si>
  <si>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</si>
  <si>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</si>
  <si>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</si>
  <si>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</si>
  <si>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</si>
  <si>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</si>
  <si>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</si>
  <si>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</si>
  <si>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</si>
  <si>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</si>
  <si>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</si>
  <si>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</si>
  <si>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</si>
  <si>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</si>
  <si>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</si>
  <si>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</si>
  <si>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</si>
  <si>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</si>
  <si>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</si>
  <si>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</si>
  <si>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</si>
  <si>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</si>
  <si>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</si>
  <si>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</si>
  <si>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</si>
  <si>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</si>
  <si>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</si>
  <si>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</si>
  <si>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</si>
  <si>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</si>
  <si>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</si>
  <si>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</si>
  <si>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</si>
  <si>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</si>
  <si>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</si>
  <si>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</si>
  <si>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</si>
  <si>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</si>
  <si>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</si>
  <si>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</si>
  <si>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</si>
  <si>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</si>
  <si>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</si>
  <si>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</si>
  <si>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</si>
  <si>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</si>
  <si>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</si>
  <si>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</si>
  <si>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</si>
  <si>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</si>
  <si>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</si>
  <si>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</si>
  <si>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</si>
  <si>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</si>
  <si>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</si>
  <si>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</si>
  <si>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</si>
  <si>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</si>
  <si>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</si>
  <si>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</si>
  <si>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</si>
  <si>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</si>
  <si>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</si>
  <si>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</si>
  <si>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</si>
  <si>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</si>
  <si>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</si>
  <si>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</si>
  <si>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</si>
  <si>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</si>
  <si>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</si>
  <si>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</si>
  <si>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</si>
  <si>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</si>
  <si>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</si>
  <si>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</si>
  <si>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</si>
  <si>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</si>
  <si>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</si>
  <si>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</si>
  <si>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</si>
  <si>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</si>
  <si>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</si>
  <si>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</si>
  <si>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</si>
  <si>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</si>
  <si>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</si>
  <si>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</si>
  <si>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</si>
  <si>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</si>
  <si>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</si>
  <si>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</si>
  <si>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</si>
  <si>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</si>
  <si>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</si>
  <si>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</si>
  <si>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</si>
  <si>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</si>
  <si>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</si>
  <si>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</si>
  <si>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</si>
  <si>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</si>
  <si>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</si>
  <si>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</si>
  <si>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</si>
  <si>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</si>
  <si>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</si>
  <si>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</si>
  <si>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</si>
  <si>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</si>
  <si>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</si>
  <si>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</si>
  <si>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</si>
  <si>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</si>
  <si>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</si>
  <si>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</si>
  <si>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</si>
  <si>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</si>
  <si>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</si>
  <si>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</si>
  <si>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</si>
  <si>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</si>
  <si>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</si>
  <si>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</si>
  <si>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</si>
  <si>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</si>
  <si>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</si>
  <si>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</si>
  <si>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</si>
  <si>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</si>
  <si>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</si>
  <si>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</si>
  <si>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</si>
  <si>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</si>
  <si>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</si>
  <si>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</si>
  <si>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</si>
  <si>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</si>
  <si>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</si>
  <si>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</si>
  <si>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</si>
  <si>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</si>
  <si>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</si>
  <si>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</si>
  <si>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</si>
  <si>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</si>
  <si>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</si>
  <si>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</si>
  <si>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</si>
  <si>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</si>
  <si>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</si>
  <si>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</si>
  <si>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</si>
  <si>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</si>
  <si>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</si>
  <si>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</si>
  <si>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</si>
  <si>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</si>
  <si>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</si>
  <si>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</si>
  <si>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</si>
  <si>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</si>
  <si>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</si>
  <si>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</si>
  <si>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</si>
  <si>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</si>
  <si>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</si>
  <si>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</si>
  <si>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</si>
  <si>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</si>
  <si>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</si>
  <si>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</si>
  <si>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</si>
  <si>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</si>
  <si>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</si>
  <si>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</si>
  <si>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</si>
  <si>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</si>
  <si>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</si>
  <si>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</si>
  <si>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</si>
  <si>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</si>
  <si>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</si>
  <si>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</si>
  <si>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</si>
  <si>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</si>
  <si>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</si>
  <si>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</si>
  <si>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</si>
  <si>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</si>
  <si>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</si>
  <si>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</si>
  <si>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</si>
  <si>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</si>
  <si>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</si>
  <si>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</si>
  <si>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</si>
  <si>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</si>
  <si>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</si>
  <si>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</si>
  <si>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</si>
  <si>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</si>
  <si>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</si>
  <si>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</si>
  <si>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</si>
  <si>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</si>
  <si>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</si>
  <si>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</si>
  <si>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</si>
  <si>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</si>
  <si>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</si>
  <si>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</si>
  <si>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</si>
  <si>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</si>
  <si>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</si>
  <si>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</si>
  <si>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</si>
  <si>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</si>
  <si>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</si>
  <si>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</si>
  <si>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</si>
  <si>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</si>
  <si>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</si>
  <si>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</si>
  <si>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</si>
  <si>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</si>
  <si>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</si>
  <si>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</si>
  <si>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</si>
  <si>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</si>
  <si>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</si>
  <si>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</si>
  <si>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</si>
  <si>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</si>
  <si>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</si>
  <si>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</si>
  <si>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</si>
  <si>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</si>
  <si>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</si>
  <si>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</si>
  <si>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</si>
  <si>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</si>
  <si>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</si>
  <si>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</si>
  <si>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</si>
  <si>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</si>
  <si>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</si>
  <si>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</si>
  <si>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</si>
  <si>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</si>
  <si>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</si>
  <si>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</si>
  <si>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</si>
  <si>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</si>
  <si>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</si>
  <si>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</si>
  <si>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</si>
  <si>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</si>
  <si>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</si>
  <si>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</si>
  <si>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</si>
  <si>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</si>
  <si>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</si>
  <si>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</si>
  <si>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</si>
  <si>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</si>
  <si>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</si>
  <si>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</si>
  <si>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</si>
  <si>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</si>
  <si>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</si>
  <si>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</si>
  <si>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</si>
  <si>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</si>
  <si>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</si>
  <si>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</si>
  <si>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</si>
  <si>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</si>
  <si>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</si>
  <si>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</si>
  <si>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</si>
  <si>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</si>
  <si>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</si>
  <si>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</si>
  <si>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</si>
  <si>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</si>
  <si>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</si>
  <si>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</si>
  <si>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</si>
  <si>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</si>
  <si>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</si>
  <si>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</si>
  <si>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</si>
  <si>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</si>
  <si>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</si>
  <si>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</si>
  <si>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</si>
  <si>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</si>
  <si>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</si>
  <si>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</si>
  <si>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</si>
  <si>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</si>
  <si>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</si>
  <si>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</si>
  <si>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</si>
  <si>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</si>
  <si>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</si>
  <si>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</si>
  <si>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</si>
  <si>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</si>
  <si>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</si>
  <si>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</si>
  <si>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</si>
  <si>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</si>
  <si>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</si>
  <si>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</si>
  <si>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</si>
  <si>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</si>
  <si>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</si>
  <si>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</si>
  <si>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</si>
  <si>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</si>
  <si>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</si>
  <si>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</si>
  <si>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</si>
  <si>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</si>
  <si>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</si>
  <si>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</si>
  <si>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</si>
  <si>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</si>
  <si>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</si>
  <si>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</si>
  <si>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</si>
  <si>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</si>
  <si>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</si>
  <si>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</si>
  <si>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</si>
  <si>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</si>
  <si>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</si>
  <si>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</si>
  <si>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</si>
  <si>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</si>
  <si>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</si>
  <si>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</si>
  <si>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</si>
  <si>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</si>
  <si>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</si>
  <si>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</si>
  <si>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</si>
  <si>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</si>
  <si>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</si>
  <si>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</si>
  <si>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</si>
  <si>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</si>
  <si>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</si>
  <si>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</si>
  <si>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</si>
  <si>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</si>
  <si>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</si>
  <si>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</si>
  <si>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</si>
  <si>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</si>
  <si>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</si>
  <si>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</si>
  <si>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</si>
  <si>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</si>
  <si>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</si>
  <si>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</si>
  <si>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</si>
  <si>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</si>
  <si>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</si>
  <si>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</si>
  <si>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</si>
  <si>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</si>
  <si>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</si>
  <si>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</si>
  <si>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</si>
  <si>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</si>
  <si>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</si>
  <si>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</si>
  <si>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</si>
  <si>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</si>
  <si>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</si>
  <si>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</si>
  <si>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</si>
  <si>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</si>
  <si>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</si>
  <si>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</si>
  <si>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</si>
  <si>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</si>
  <si>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</si>
  <si>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</si>
  <si>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</si>
  <si>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</si>
  <si>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</si>
  <si>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</si>
  <si>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</si>
  <si>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</si>
  <si>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</si>
  <si>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</si>
  <si>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</si>
  <si>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</si>
  <si>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</si>
  <si>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</si>
  <si>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</si>
  <si>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</si>
  <si>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</si>
  <si>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</si>
  <si>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</si>
  <si>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</si>
  <si>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</si>
  <si>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</si>
  <si>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</si>
  <si>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</si>
  <si>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</si>
  <si>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</si>
  <si>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</si>
  <si>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</si>
  <si>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</si>
  <si>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</si>
  <si>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</si>
  <si>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</si>
  <si>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</si>
  <si>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</si>
  <si>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</si>
  <si>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</si>
  <si>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</si>
  <si>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</si>
  <si>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</si>
  <si>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</si>
  <si>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</si>
  <si>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</si>
  <si>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</si>
  <si>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</si>
  <si>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</si>
  <si>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</si>
  <si>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</si>
  <si>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</si>
  <si>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</si>
  <si>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</si>
  <si>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</si>
  <si>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</si>
  <si>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</si>
  <si>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</si>
  <si>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</si>
  <si>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</si>
  <si>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</si>
  <si>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</si>
  <si>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</si>
  <si>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</si>
  <si>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</si>
  <si>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</si>
  <si>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</si>
  <si>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</si>
  <si>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</si>
  <si>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</si>
  <si>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</si>
  <si>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</si>
  <si>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</si>
  <si>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</si>
  <si>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</si>
  <si>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</si>
  <si>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</si>
  <si>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</si>
  <si>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</si>
  <si>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</si>
  <si>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</si>
  <si>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</si>
  <si>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</si>
  <si>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</si>
  <si>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</si>
  <si>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</si>
  <si>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</si>
  <si>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</si>
  <si>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</si>
  <si>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</si>
  <si>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</si>
  <si>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</si>
  <si>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</si>
  <si>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</si>
  <si>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</si>
  <si>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</si>
  <si>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</si>
  <si>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</si>
  <si>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</si>
  <si>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</si>
  <si>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</si>
  <si>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</si>
  <si>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</si>
  <si>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</si>
  <si>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</si>
  <si>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</si>
  <si>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</si>
  <si>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</si>
  <si>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</si>
  <si>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</si>
  <si>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</si>
  <si>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</si>
  <si>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</si>
  <si>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</si>
  <si>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</si>
  <si>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</si>
  <si>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</si>
  <si>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</si>
  <si>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</si>
  <si>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</si>
  <si>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</si>
  <si>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</si>
  <si>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</si>
  <si>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</si>
  <si>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</si>
  <si>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</si>
  <si>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</si>
  <si>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</si>
  <si>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</si>
  <si>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</si>
  <si>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</si>
  <si>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</si>
  <si>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</si>
  <si>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</si>
  <si>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</si>
  <si>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</si>
  <si>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</si>
  <si>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</si>
  <si>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</si>
  <si>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</si>
  <si>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</si>
  <si>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</si>
  <si>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</si>
  <si>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</si>
  <si>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</si>
  <si>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</si>
  <si>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</si>
  <si>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</si>
  <si>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</si>
  <si>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</si>
  <si>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</si>
  <si>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</si>
  <si>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</si>
  <si>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</si>
  <si>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</si>
  <si>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</si>
  <si>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</si>
  <si>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</si>
  <si>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</si>
  <si>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</si>
  <si>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</si>
  <si>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</si>
  <si>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</si>
  <si>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</si>
  <si>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</si>
  <si>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</si>
  <si>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</si>
  <si>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</si>
  <si>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</si>
  <si>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</si>
  <si>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</si>
  <si>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</si>
  <si>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</si>
  <si>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</si>
  <si>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</si>
  <si>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</si>
  <si>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</si>
  <si>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</si>
  <si>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</si>
  <si>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</si>
  <si>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</si>
  <si>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</si>
  <si>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</si>
  <si>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</si>
  <si>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</si>
  <si>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</si>
  <si>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</si>
  <si>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</si>
  <si>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</si>
  <si>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</si>
  <si>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</si>
  <si>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</si>
  <si>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</si>
  <si>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</si>
  <si>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</si>
  <si>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</si>
  <si>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</si>
  <si>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</si>
  <si>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</si>
  <si>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</si>
  <si>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</si>
  <si>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</si>
  <si>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</si>
  <si>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</si>
  <si>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</si>
  <si>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</si>
  <si>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</si>
  <si>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</si>
  <si>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</si>
  <si>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</si>
  <si>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</si>
  <si>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</si>
  <si>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</si>
  <si>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</si>
  <si>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</si>
  <si>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</si>
  <si>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</si>
  <si>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</si>
  <si>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</si>
  <si>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</si>
  <si>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</si>
  <si>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</si>
  <si>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</si>
  <si>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</si>
  <si>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</si>
  <si>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</si>
  <si>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</si>
  <si>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</si>
  <si>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</si>
  <si>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</si>
  <si>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</si>
  <si>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</si>
  <si>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</si>
  <si>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</si>
  <si>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</si>
  <si>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</si>
  <si>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</si>
  <si>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</si>
  <si>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</si>
  <si>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</si>
  <si>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</si>
  <si>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</si>
  <si>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</si>
  <si>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</si>
  <si>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</si>
  <si>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</si>
  <si>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</si>
  <si>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</si>
  <si>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</si>
  <si>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</si>
  <si>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</si>
  <si>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</si>
  <si>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</si>
  <si>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</si>
  <si>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</si>
  <si>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</si>
  <si>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</si>
  <si>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</si>
  <si>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</si>
  <si>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</si>
  <si>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</si>
  <si>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</si>
  <si>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</si>
  <si>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</si>
  <si>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</si>
  <si>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</si>
  <si>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</si>
  <si>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</si>
  <si>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</si>
  <si>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</si>
  <si>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</si>
  <si>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</si>
  <si>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</si>
  <si>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</si>
  <si>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</si>
  <si>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</si>
  <si>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</si>
  <si>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</si>
  <si>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</si>
  <si>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</si>
  <si>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</si>
  <si>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</si>
  <si>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</si>
  <si>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</si>
  <si>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</si>
  <si>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</si>
  <si>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</si>
  <si>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</si>
  <si>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</si>
  <si>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</si>
  <si>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</si>
  <si>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</si>
  <si>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</si>
  <si>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</si>
  <si>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</si>
  <si>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</si>
  <si>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</si>
  <si>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</si>
  <si>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</si>
  <si>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</si>
  <si>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</si>
  <si>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</si>
  <si>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</si>
  <si>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</si>
  <si>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</si>
  <si>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</si>
  <si>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</si>
  <si>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</si>
  <si>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</si>
  <si>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</si>
  <si>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</si>
  <si>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</si>
  <si>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</si>
  <si>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</si>
  <si>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</si>
  <si>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</si>
  <si>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</si>
  <si>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</si>
  <si>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</si>
  <si>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</si>
  <si>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</si>
  <si>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</si>
  <si>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</si>
  <si>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</si>
  <si>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</si>
  <si>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</si>
  <si>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</si>
  <si>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</si>
  <si>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</si>
  <si>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</si>
  <si>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</si>
  <si>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</si>
  <si>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</si>
  <si>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</si>
  <si>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</si>
  <si>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</si>
  <si>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</si>
  <si>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</si>
  <si>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</si>
  <si>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</si>
  <si>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</si>
  <si>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</si>
  <si>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</si>
  <si>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</si>
  <si>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</si>
  <si>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</si>
  <si>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</si>
  <si>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</si>
  <si>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</si>
  <si>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</si>
  <si>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</si>
  <si>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</si>
  <si>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</si>
  <si>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</si>
  <si>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</si>
  <si>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</si>
  <si>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</si>
  <si>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</si>
  <si>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</si>
  <si>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</si>
  <si>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</si>
  <si>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</si>
  <si>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</si>
  <si>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</si>
  <si>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</si>
  <si>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</si>
  <si>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</si>
  <si>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</si>
  <si>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</si>
  <si>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</si>
  <si>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</si>
  <si>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</si>
  <si>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</si>
  <si>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</si>
  <si>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</si>
  <si>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</si>
  <si>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</si>
  <si>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</si>
  <si>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</si>
  <si>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</si>
  <si>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</si>
  <si>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</si>
  <si>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</si>
  <si>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</si>
  <si>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</si>
  <si>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</si>
  <si>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</si>
  <si>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</si>
  <si>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</si>
  <si>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</si>
  <si>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</si>
  <si>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</si>
  <si>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</si>
  <si>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</si>
  <si>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</si>
  <si>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</si>
  <si>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</si>
  <si>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</si>
  <si>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</si>
  <si>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</si>
  <si>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</si>
  <si>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</si>
  <si>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</si>
  <si>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</si>
  <si>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</si>
  <si>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</si>
  <si>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</si>
  <si>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</si>
  <si>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</si>
  <si>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</si>
  <si>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</si>
  <si>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</si>
  <si>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</si>
  <si>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</si>
  <si>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</si>
  <si>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</si>
  <si>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</si>
  <si>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</si>
  <si>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</si>
  <si>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</si>
  <si>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</si>
  <si>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</si>
  <si>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</si>
  <si>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</si>
  <si>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</si>
  <si>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</si>
  <si>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</si>
  <si>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</si>
  <si>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</si>
  <si>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</si>
  <si>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</si>
  <si>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</si>
  <si>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</si>
  <si>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</si>
  <si>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</si>
  <si>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</si>
  <si>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</si>
  <si>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</si>
  <si>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</si>
  <si>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</si>
  <si>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</si>
  <si>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</si>
  <si>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</si>
  <si>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</si>
  <si>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</si>
  <si>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</si>
  <si>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</si>
  <si>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</si>
  <si>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</si>
  <si>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</si>
  <si>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</si>
  <si>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</si>
  <si>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</si>
  <si>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</si>
  <si>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</si>
  <si>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</si>
  <si>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</si>
  <si>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</si>
  <si>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</si>
  <si>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</si>
  <si>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</si>
  <si>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</si>
  <si>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</si>
  <si>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</si>
  <si>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</si>
  <si>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</si>
  <si>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</si>
  <si>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</si>
  <si>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</si>
  <si>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</si>
  <si>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</si>
  <si>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</si>
  <si>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</si>
  <si>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</si>
  <si>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</si>
  <si>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</si>
  <si>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</si>
  <si>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</si>
  <si>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</si>
  <si>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</si>
  <si>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</si>
  <si>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</si>
  <si>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</si>
  <si>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</si>
  <si>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</si>
  <si>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</si>
  <si>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</si>
  <si>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</si>
  <si>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</si>
  <si>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</si>
  <si>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</si>
  <si>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</si>
  <si>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</si>
  <si>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</si>
  <si>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</si>
  <si>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</si>
  <si>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</si>
  <si>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</si>
  <si>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</si>
  <si>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</si>
  <si>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</si>
  <si>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</si>
  <si>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</si>
  <si>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</si>
  <si>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</si>
  <si>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</si>
  <si>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</si>
  <si>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</si>
  <si>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</si>
  <si>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</si>
  <si>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</si>
  <si>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</si>
  <si>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</si>
  <si>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</si>
  <si>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</si>
  <si>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</si>
  <si>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</si>
  <si>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</si>
  <si>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</si>
  <si>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</si>
  <si>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</si>
  <si>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</si>
  <si>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</si>
  <si>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</si>
  <si>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</si>
  <si>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</si>
  <si>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</si>
  <si>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</si>
  <si>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</si>
  <si>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</si>
  <si>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</si>
  <si>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</si>
  <si>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</si>
  <si>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</si>
  <si>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</si>
  <si>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</si>
  <si>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</si>
  <si>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</si>
  <si>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</si>
  <si>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</si>
  <si>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</si>
  <si>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</si>
  <si>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</si>
  <si>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</si>
  <si>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</si>
  <si>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</si>
  <si>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</si>
  <si>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</si>
  <si>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</si>
  <si>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</si>
  <si>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</si>
  <si>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</si>
  <si>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</si>
  <si>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</si>
  <si>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</si>
  <si>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</si>
  <si>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</si>
  <si>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</si>
  <si>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</si>
  <si>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</si>
  <si>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</si>
  <si>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</si>
  <si>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</si>
  <si>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</si>
  <si>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</si>
  <si>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</si>
  <si>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</si>
  <si>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</si>
  <si>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</si>
  <si>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</si>
  <si>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</si>
  <si>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</si>
  <si>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</si>
  <si>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</si>
  <si>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</si>
  <si>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</si>
  <si>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</si>
  <si>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</si>
  <si>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</si>
  <si>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</si>
  <si>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</si>
  <si>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</si>
  <si>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</si>
  <si>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</si>
  <si>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</si>
  <si>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</si>
  <si>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</si>
  <si>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</si>
  <si>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</si>
  <si>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</si>
  <si>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</si>
  <si>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</si>
  <si>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</si>
  <si>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</si>
  <si>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</si>
  <si>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</si>
  <si>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</si>
  <si>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</si>
  <si>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</si>
  <si>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</si>
  <si>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</si>
  <si>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</si>
  <si>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</si>
  <si>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</si>
  <si>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</si>
  <si>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</si>
  <si>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</si>
  <si>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</si>
  <si>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</si>
  <si>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</si>
  <si>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</si>
  <si>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</si>
  <si>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</si>
  <si>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</si>
  <si>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</si>
  <si>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</si>
  <si>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</si>
  <si>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</si>
  <si>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</si>
  <si>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</si>
  <si>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</si>
  <si>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</si>
  <si>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</si>
  <si>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</si>
  <si>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</si>
  <si>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</si>
  <si>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</si>
  <si>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</si>
  <si>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</si>
  <si>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</si>
  <si>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</si>
  <si>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</si>
  <si>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</si>
  <si>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</si>
  <si>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</si>
  <si>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</si>
  <si>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</si>
  <si>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</si>
  <si>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</si>
  <si>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</si>
  <si>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</si>
  <si>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</si>
  <si>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</si>
  <si>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</si>
  <si>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</si>
  <si>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</si>
  <si>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</si>
  <si>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</si>
  <si>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</si>
  <si>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</si>
  <si>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</si>
  <si>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</si>
  <si>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</si>
  <si>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</si>
  <si>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</si>
  <si>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</si>
  <si>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</si>
  <si>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</si>
  <si>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</si>
  <si>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</si>
  <si>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</si>
  <si>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</si>
  <si>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</si>
  <si>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</si>
  <si>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</si>
  <si>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</si>
  <si>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</si>
  <si>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</si>
  <si>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</si>
  <si>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</si>
  <si>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</si>
  <si>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</si>
  <si>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</si>
  <si>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</si>
  <si>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</si>
  <si>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</si>
  <si>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</si>
  <si>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</si>
  <si>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</si>
  <si>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</si>
  <si>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</si>
  <si>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</si>
  <si>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</si>
  <si>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</si>
  <si>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</si>
  <si>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</si>
  <si>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</si>
  <si>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</si>
  <si>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</si>
  <si>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</si>
  <si>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</si>
  <si>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</si>
  <si>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</si>
  <si>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</si>
  <si>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</si>
  <si>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</si>
  <si>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</si>
  <si>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</si>
  <si>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</si>
  <si>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</si>
  <si>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</si>
  <si>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</si>
  <si>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</si>
  <si>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</si>
  <si>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</si>
  <si>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</si>
  <si>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</si>
  <si>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</si>
  <si>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</si>
  <si>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</si>
  <si>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</si>
  <si>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</si>
  <si>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</si>
  <si>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</si>
  <si>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</si>
  <si>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</si>
  <si>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</si>
  <si>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</si>
  <si>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</si>
  <si>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</si>
  <si>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</si>
  <si>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</si>
  <si>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</si>
  <si>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</si>
  <si>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</si>
  <si>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</si>
  <si>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</si>
  <si>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</si>
  <si>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</si>
  <si>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</si>
  <si>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</si>
  <si>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</si>
  <si>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</si>
  <si>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</si>
  <si>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</si>
  <si>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</si>
  <si>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</si>
  <si>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</si>
  <si>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</si>
  <si>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</si>
  <si>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</si>
  <si>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</si>
  <si>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</si>
  <si>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</si>
  <si>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</si>
  <si>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</si>
  <si>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</si>
  <si>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</si>
  <si>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</si>
  <si>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</si>
  <si>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</si>
  <si>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</si>
  <si>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</si>
  <si>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</si>
  <si>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</si>
  <si>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</si>
  <si>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</si>
  <si>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</si>
  <si>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</si>
  <si>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</si>
  <si>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</si>
  <si>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</si>
  <si>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</si>
  <si>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</si>
  <si>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</si>
  <si>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</si>
  <si>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</si>
  <si>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</si>
  <si>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</si>
  <si>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</si>
  <si>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</si>
  <si>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</si>
  <si>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</si>
  <si>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</si>
  <si>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</si>
  <si>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</si>
  <si>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</si>
  <si>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</si>
  <si>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</si>
  <si>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</si>
  <si>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</si>
  <si>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</si>
  <si>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</si>
  <si>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</si>
  <si>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</si>
  <si>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</si>
  <si>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</si>
  <si>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</si>
  <si>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</si>
  <si>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</si>
  <si>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</si>
  <si>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</si>
  <si>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</si>
  <si>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</si>
  <si>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</si>
  <si>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</si>
  <si>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</si>
  <si>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</si>
  <si>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</si>
  <si>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</si>
  <si>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</si>
  <si>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</si>
  <si>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</si>
  <si>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</si>
  <si>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</si>
  <si>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</si>
  <si>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</si>
  <si>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</si>
  <si>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</si>
  <si>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</si>
  <si>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</si>
  <si>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</si>
  <si>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</si>
  <si>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</si>
  <si>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</si>
  <si>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</si>
  <si>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</si>
  <si>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</si>
  <si>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</si>
  <si>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</si>
  <si>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</si>
  <si>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</si>
  <si>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</si>
  <si>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</si>
  <si>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</si>
  <si>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</si>
  <si>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</si>
  <si>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</si>
  <si>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</si>
  <si>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</si>
  <si>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</si>
  <si>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</si>
  <si>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</si>
  <si>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</si>
  <si>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</si>
  <si>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</si>
  <si>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</si>
  <si>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</si>
  <si>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</si>
  <si>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</si>
  <si>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</si>
  <si>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</si>
  <si>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</si>
  <si>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</si>
  <si>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</si>
  <si>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</si>
  <si>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</si>
  <si>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</si>
  <si>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</si>
  <si>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</si>
  <si>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</si>
  <si>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</si>
  <si>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</si>
  <si>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</si>
  <si>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</si>
  <si>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</si>
  <si>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</si>
  <si>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</si>
  <si>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</si>
  <si>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</si>
  <si>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</si>
  <si>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</si>
  <si>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</si>
  <si>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</si>
  <si>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</si>
  <si>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</si>
  <si>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</si>
  <si>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</si>
  <si>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</si>
  <si>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</si>
  <si>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</si>
  <si>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</si>
  <si>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</si>
  <si>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</si>
  <si>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</si>
  <si>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</si>
  <si>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</si>
  <si>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</si>
  <si>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</si>
  <si>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</si>
  <si>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</si>
  <si>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</si>
  <si>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</si>
  <si>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</si>
  <si>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</si>
  <si>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</si>
  <si>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</si>
  <si>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</si>
  <si>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</si>
  <si>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</si>
  <si>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</si>
  <si>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</si>
  <si>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</si>
  <si>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</si>
  <si>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</si>
  <si>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</si>
  <si>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</si>
  <si>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</si>
  <si>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</si>
  <si>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</si>
  <si>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</si>
  <si>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</si>
  <si>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</si>
  <si>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</si>
  <si>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</si>
  <si>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</si>
  <si>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</si>
  <si>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</si>
  <si>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</si>
  <si>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</si>
  <si>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</si>
  <si>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</si>
  <si>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</si>
  <si>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</si>
  <si>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</si>
  <si>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</si>
  <si>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</si>
  <si>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</si>
  <si>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</si>
  <si>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</si>
  <si>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</si>
  <si>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</si>
  <si>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</si>
  <si>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</si>
  <si>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</si>
  <si>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</si>
  <si>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</si>
  <si>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</si>
  <si>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</si>
  <si>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</si>
  <si>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</si>
  <si>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</si>
  <si>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</si>
  <si>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</si>
  <si>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</si>
  <si>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</si>
  <si>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</si>
  <si>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</si>
  <si>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</si>
  <si>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</si>
  <si>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</si>
  <si>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</si>
  <si>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</si>
  <si>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</si>
  <si>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</si>
  <si>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</si>
  <si>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</si>
  <si>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</si>
  <si>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</si>
  <si>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</si>
  <si>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</si>
  <si>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</si>
  <si>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</si>
  <si>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</si>
  <si>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</si>
  <si>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</si>
  <si>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</si>
  <si>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</si>
  <si>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</si>
  <si>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</si>
  <si>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</si>
  <si>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</si>
  <si>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</si>
  <si>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</si>
  <si>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</si>
  <si>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</si>
  <si>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</si>
  <si>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</si>
  <si>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</si>
  <si>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</si>
  <si>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</si>
  <si>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</si>
  <si>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</si>
  <si>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</si>
  <si>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</si>
  <si>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</si>
  <si>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</si>
  <si>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</si>
  <si>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</si>
  <si>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</si>
  <si>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</si>
  <si>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</si>
  <si>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</si>
  <si>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</si>
  <si>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</si>
  <si>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</si>
  <si>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</si>
  <si>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</si>
  <si>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</si>
  <si>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</si>
  <si>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</si>
  <si>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</si>
  <si>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</si>
  <si>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</si>
  <si>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</si>
  <si>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</si>
  <si>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</si>
  <si>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</si>
  <si>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</si>
  <si>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</si>
  <si>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</si>
  <si>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</si>
  <si>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</si>
  <si>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</si>
  <si>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</si>
  <si>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</si>
  <si>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</si>
  <si>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</si>
  <si>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</si>
  <si>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</si>
  <si>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</si>
  <si>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</si>
  <si>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</si>
  <si>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</si>
  <si>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</si>
  <si>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</si>
  <si>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</si>
  <si>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</si>
  <si>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</si>
  <si>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</si>
  <si>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</si>
  <si>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</si>
  <si>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</si>
  <si>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</si>
  <si>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</si>
  <si>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</si>
  <si>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</si>
  <si>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</si>
  <si>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</si>
  <si>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</si>
  <si>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</si>
  <si>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</si>
  <si>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</si>
  <si>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</si>
  <si>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</si>
  <si>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PCM-20251212-00000437</t>
  </si>
  <si>
    <t>PG Connected and 4G switched off due to high DC load</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</si>
  <si>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</si>
  <si>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</si>
  <si>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</si>
  <si>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</si>
  <si>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PCM-20251209-00002406</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</si>
  <si>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</si>
  <si>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</si>
  <si>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</si>
  <si>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</si>
  <si>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</si>
  <si>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</si>
  <si>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</si>
  <si>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</si>
  <si>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</si>
  <si>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</si>
  <si>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</si>
  <si>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</si>
  <si>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</si>
  <si>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</si>
  <si>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PCM-20251212-00000535</t>
  </si>
  <si>
    <t>EM Team at site TS</t>
  </si>
  <si>
    <t>PCM-20251212-00000586</t>
  </si>
  <si>
    <t>ETA 70min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</si>
</sst>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4" totalsRowShown="0" headerRowDxfId="80" dataDxfId="79" headerRowBorderDxfId="77" tableBorderDxfId="78" totalsRowBorderDxfId="76">
  <autoFilter ref="A1:L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340.53883865740499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9.6975231477699708E-2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46003.487264583331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46003.487264583331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46003.487264583331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46003.487264583331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46003.487264583331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46003.487264583331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46003.487264583331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46003.487264583331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46003.487264583331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46003.487264583331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46003.487264583331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46003.487264583331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46003.487264583331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46003.487264583331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46003.487264583331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46003.487264583331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46003.487264583331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46003.487264583331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46003.487264583331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46003.487264583331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46003.487264583331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46003.487264583331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46003.487264583331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46003.487264583331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46003.487264583331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46003.487264583331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46003.487264583331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46003.487264583331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46003.487264583331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46003.487264583331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46003.487264583331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46003.487264583331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46003.487264583331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46003.487264583331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46003.487264583331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46003.487264583331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46003.487264583331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46003.487264583331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46003.487264583331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46003.487264583331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46003.487264583331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46003.487264583331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46003.487264583331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46003.487264583331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46003.487264583331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46003.487264583331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46003.487264583331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46003.487264583331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46003.487264583331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46003.487264583331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46003.487264583331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46003.487264583331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46003.487264583331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46003.487264583331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46003.487264583331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46003.487264583331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46003.487264583331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46003.487264583331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46003.487264583331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46003.487264583331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46003.487264583331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46003.487264583331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46003.487264583331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46003.487264583331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46003.487264583331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46003.487264583331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46003.487264583331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46003.487264583331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46003.487264583331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46003.487264583331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46003.487264583331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46003.487264583331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46003.487264583331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46003.487264583331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46003.487264583331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46003.487264583331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46003.487264583331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46003.487264583331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46003.487264583331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46003.487264583331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46003.487264583331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46003.487264583331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46003.487264583331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46003.487264583331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46003.487264583331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46003.487264583331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46003.487264583331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46003.487264583331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46003.487264583331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46003.487264583331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46003.487264583331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46003.487264583331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46003.487264583331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46003.487264583331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46003.487264583331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46003.487264583331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46003.487264583331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46003.487264583331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46003.487264583331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46003.487264583331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46003.487264583331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46003.487264583331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46003.487264583331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46003.487264583331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46003.487264583331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46003.487264583331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46003.487264583331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46003.487264583331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46003.487264583331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46003.487264583331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46003.487264583331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46003.487264583331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46003.487264583331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46003.487264583331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46003.487264583331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46003.487264583331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46003.487264583331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46003.487264583331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46003.487264583331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46003.487264583331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46003.487264583331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46003.487264583331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46003.487264583331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46003.487264583331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46003.487264583331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46003.487264583331</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CF88C5FC-BB8E-4E69-919C-BC0F805F0C4B}"/>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4"/>
  <sheetViews>
    <sheetView workbookViewId="0">
      <selection activeCell="K8" sqref="K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178.48742662036966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19.099845601849665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6.1318826388887828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2.6553548611118458</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21801</v>
      </c>
      <c r="E7" s="81" t="s">
        <v>39111</v>
      </c>
      <c r="F7" s="97">
        <v>46003.376145833332</v>
      </c>
      <c r="G7" s="98">
        <f ca="1">IFERROR(NOW()-F7,"-")</f>
        <v>0.11111874999915017</v>
      </c>
      <c r="H7" s="97">
        <v>46003.362384259257</v>
      </c>
      <c r="I7" s="18" t="str">
        <f>IFERROR(VLOOKUP(D7,DB!A:F,6,0),"")</f>
        <v>SCECO</v>
      </c>
      <c r="J7" s="18" t="str">
        <f>IFERROR(VLOOKUP(D7,DB!A:G,7,0),"")</f>
        <v>Good</v>
      </c>
      <c r="K7" s="19" t="s">
        <v>39124</v>
      </c>
      <c r="L7" s="18" t="str">
        <f>IFERROR(VLOOKUP(D7,DB!A:I,9,0),"")</f>
        <v>Latis</v>
      </c>
    </row>
    <row r="8" spans="1:12" ht="31.5" customHeight="1">
      <c r="A8" s="96"/>
      <c r="B8" s="18" t="str">
        <f>IFERROR(VLOOKUP(D8,DB!A:K,11,0),"")</f>
        <v/>
      </c>
      <c r="C8" s="18"/>
      <c r="D8" s="18"/>
      <c r="E8" s="81"/>
      <c r="F8" s="97"/>
      <c r="G8" s="98">
        <f ca="1">IFERROR(NOW()-F8,"-")</f>
        <v>46003.487264583331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46003.487264583331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46003.487264583331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46003.487264583331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46003.487264583331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46003.487264583331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46003.487264583331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46003.487264583331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46003.487264583331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46003.487264583331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46003.487264583331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46003.487264583331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46003.487264583331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46003.487264583331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46003.487264583331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46003.487264583331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46003.487264583331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46003.487264583331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46003.487264583331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46003.487264583331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46003.487264583331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46003.487264583331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46003.487264583331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46003.487264583331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46003.487264583331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46003.487264583331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46003.487264583331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46003.487264583331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46003.487264583331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46003.487264583331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46003.487264583331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46003.487264583331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46003.487264583331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46003.487264583331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46003.487264583331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46003.487264583331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46003.487264583331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46003.487264583331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46003.487264583331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46003.487264583331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46003.487264583331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46003.487264583331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46003.487264583331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46003.487264583331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46003.487264583331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46003.487264583331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46003.487264583331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46003.487264583331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46003.487264583331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46003.487264583331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46003.487264583331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46003.487264583331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46003.487264583331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46003.487264583331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46003.487264583331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46003.487264583331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46003.487264583331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46003.487264583331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46003.487264583331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46003.487264583331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46003.487264583331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46003.487264583331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46003.487264583331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46003.487264583331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46003.487264583331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46003.487264583331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46003.487264583331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46003.487264583331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46003.487264583331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46003.487264583331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46003.487264583331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46003.487264583331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46003.487264583331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46003.487264583331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46003.487264583331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46003.487264583331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46003.487264583331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46003.487264583331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46003.487264583331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46003.487264583331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46003.487264583331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46003.487264583331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46003.487264583331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46003.487264583331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46003.487264583331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46003.487264583331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46003.487264583331</v>
      </c>
      <c r="H94" s="97"/>
      <c r="I94" s="18" t="str">
        <f>IFERROR(VLOOKUP(D94,DB!A:F,6,0),"")</f>
        <v/>
      </c>
      <c r="J94" s="18" t="str">
        <f>IFERROR(VLOOKUP(D94,DB!A:G,7,0),"")</f>
        <v/>
      </c>
      <c r="K94" s="19"/>
      <c r="L94" s="18" t="str">
        <f>IFERROR(VLOOKUP(D94,DB!A:I,9,0),"")</f>
        <v/>
      </c>
    </row>
    <row r="95" spans="1:12" ht="31.5" customHeight="1">
      <c r="A95" s="144"/>
      <c r="B95" s="145" t="str">
        <f>IFERROR(VLOOKUP(D95,DB!A:K,11,0),"")</f>
        <v/>
      </c>
      <c r="C95" s="145"/>
      <c r="D95" s="145"/>
      <c r="E95" s="145"/>
      <c r="F95" s="146"/>
      <c r="G95" s="147">
        <f ca="1">IFERROR(NOW()-F95,"-")</f>
        <v>46003.487264583331</v>
      </c>
      <c r="H95" s="146"/>
      <c r="I95" s="145" t="str">
        <f>IFERROR(VLOOKUP(D95,DB!A:F,6,0),"")</f>
        <v/>
      </c>
      <c r="J95" s="145" t="str">
        <f>IFERROR(VLOOKUP(D95,DB!A:G,7,0),"")</f>
        <v/>
      </c>
      <c r="K95" s="148"/>
      <c r="L95" s="145" t="str">
        <f>IFERROR(VLOOKUP(D95,DB!A:I,9,0),"")</f>
        <v/>
      </c>
    </row>
    <row r="96" spans="1:12" ht="31.5" customHeight="1">
      <c r="A96" s="96"/>
      <c r="B96" s="18" t="str">
        <f>IFERROR(VLOOKUP(D96,DB!A:K,11,0),"")</f>
        <v/>
      </c>
      <c r="C96" s="18"/>
      <c r="D96" s="18"/>
      <c r="E96" s="18"/>
      <c r="F96" s="97"/>
      <c r="G96" s="98">
        <f ca="1">IFERROR(NOW()-F96,"-")</f>
        <v>46003.487264583331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46003.487264583331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46003.487264583331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46003.487264583331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46003.487264583331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46003.487264583331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46003.487264583331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46003.487264583331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46003.487264583331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46003.487264583331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46003.487264583331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46003.487264583331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46003.487264583331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46003.487264583331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46003.487264583331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46003.487264583331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46003.487264583331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46003.487264583331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46003.487264583331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46003.487264583331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46003.487264583331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46003.487264583331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46003.487264583331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46003.487264583331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46003.487264583331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46003.487264583331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46003.487264583331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46003.487264583331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46003.487264583331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46003.487264583331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46003.487264583331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46003.487264583331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46003.487264583331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46003.487264583331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46003.487264583331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46003.487264583331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46003.487264583331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46003.487264583331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46003.487264583331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46003.487264583331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46003.487264583331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46003.487264583331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46003.487264583331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46003.487264583331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46003.487264583331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46003.487264583331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46003.487264583331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46003.487264583331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46003.487264583331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46003.487264583331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46003.487264583331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46003.487264583331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46003.487264583331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46003.487264583331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46003.487264583331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46003.487264583331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46003.487264583331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46003.487264583331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46003.487264583331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46003.487264583331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46003.487264583331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46003.487264583331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46003.487264583331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46003.487264583331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46003.487264583331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46003.487264583331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46003.487264583331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46003.487264583331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46003.487264583331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46003.487264583331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46003.487264583331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46003.487264583331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46003.487264583331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46003.487264583331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46003.487264583331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46003.487264583331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46003.487264583331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46003.487264583331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46003.487264583331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46003.487264583331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46003.487264583331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46003.487264583331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46003.487264583331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46003.487264583331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46003.487264583331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46003.487264583331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46003.487264583331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46003.487264583331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46003.487264583331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46003.487264583331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46003.487264583331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46003.487264583331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46003.487264583331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46003.487264583331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46003.487264583331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46003.487264583331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46003.487264583331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46003.487264583331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46003.487264583331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46003.487264583331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46003.487264583331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46003.487264583331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46003.487264583331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46003.487264583331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46003.487264583331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46003.487264583331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46003.487264583331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46003.487264583331</v>
      </c>
      <c r="H203" s="97"/>
      <c r="I203" s="18" t="str">
        <f>IFERROR(VLOOKUP(D203,DB!A:F,6,0),"")</f>
        <v/>
      </c>
      <c r="J203" s="18" t="str">
        <f>IFERROR(VLOOKUP(D203,DB!A:G,7,0),"")</f>
        <v/>
      </c>
      <c r="K203" s="19"/>
      <c r="L203" s="18" t="str">
        <f>IFERROR(VLOOKUP(D203,DB!A:I,9,0),"")</f>
        <v/>
      </c>
    </row>
    <row r="204" spans="1:12" ht="31.5" customHeight="1">
      <c r="A204" s="144"/>
      <c r="B204" s="145" t="str">
        <f>IFERROR(VLOOKUP(D204,DB!A:K,11,0),"")</f>
        <v/>
      </c>
      <c r="C204" s="145"/>
      <c r="D204" s="145"/>
      <c r="E204" s="145"/>
      <c r="F204" s="146"/>
      <c r="G204" s="147">
        <f ca="1">IFERROR(NOW()-F204,"-")</f>
        <v>46003.487264583331</v>
      </c>
      <c r="H204" s="146"/>
      <c r="I204" s="145" t="str">
        <f>IFERROR(VLOOKUP(D204,DB!A:F,6,0),"")</f>
        <v/>
      </c>
      <c r="J204" s="145" t="str">
        <f>IFERROR(VLOOKUP(D204,DB!A:G,7,0),"")</f>
        <v/>
      </c>
      <c r="K204" s="148"/>
      <c r="L204" s="145" t="str">
        <f>IFERROR(VLOOKUP(D204,DB!A:I,9,0),"")</f>
        <v/>
      </c>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46003.487264583331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46003.487264583331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46003.487264583331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46003.487264583331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46003.487264583331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46003.487264583331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46003.487264583331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46003.487264583331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46003.487264583331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46003.487264583331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46003.487264583331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46003.487264583331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46003.487264583331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46003.487264583331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46003.487264583331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46003.487264583331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46003.487264583331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46003.487264583331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46003.487264583331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46003.487264583331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46003.487264583331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46003.487264583331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46003.487264583331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46003.487264583331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46003.487264583331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46003.487264583331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46003.487264583331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46003.487264583331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46003.487264583331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46003.487264583331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46003.487264583331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46003.487264583331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46003.487264583331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46003.487264583331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46003.487264583331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46003.487264583331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46003.487264583331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46003.487264583331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46003.487264583331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46003.487264583331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46003.487264583331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46003.487264583331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46003.487264583331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46003.487264583331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46003.487264583331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46003.487264583331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46003.487264583331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46003.487264583331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46003.487264583331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46003.487264583331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46003.487264583331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46003.487264583331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46003.487264583331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46003.487264583331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46003.487264583331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46003.487264583331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46003.487264583331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46003.487264583331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46003.487264583331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46003.487264583331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46003.487264583331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46003.487264583331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46003.487264583331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46003.487264583331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46003.487264583331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46003.487264583331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46003.487264583331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46003.487264583331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46003.487264583331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46003.487264583331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46003.487264583331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46003.487264583331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46003.487264583331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46003.487264583331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46003.487264583331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46003.487264583331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46003.487264583331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46003.487264583331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46003.487264583331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46003.487264583331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46003.487264583331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46003.487264583331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46003.487264583331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46003.487264583331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46003.487264583331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46003.487264583331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46003.487264583331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46003.487264583331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46003.487264583331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46003.487264583331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46003.487264583331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46003.487264583331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46003.487264583331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46003.487264583331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46003.487264583331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46003.487264583331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46003.487264583331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46003.487264583331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46003.487264583331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46003.487264583331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46003.487264583331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46003.487264583331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46003.487264583331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46003.487264583331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46003.487264583331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46003.487264583331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46003.487264583331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46003.487264583331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46003.487264583331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46003.487264583331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46003.487264583331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46003.487264583331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46003.487264583331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46003.487264583331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46003.487264583331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46003.487264583331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46003.487264583331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46003.487264583331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46003.487264583331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46003.487264583331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46003.487264583331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46003.487264583331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46003.487264583331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46003.487264583331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46003.487264583331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46003.487264583331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46003.487264583331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46003.487264583331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46003.487264583331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46003.487264583331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46003.487264583331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46003.487264583331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46003.487264583331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46003.487264583331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46003.487264583331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46003.487264583331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46003.487264583331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46003.487264583331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46003.487264583331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46003.487264583331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46003.487264583331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46003.487264583331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46003.487264583331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46003.487264583331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46003.487264583331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46003.487264583331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46003.487264583331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46003.487264583331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46003.487264583331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46003.487264583331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46003.487264583331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46003.487264583331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46003.487264583331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46003.487264583331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46003.487264583331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46003.487264583331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46003.487264583331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46003.487264583331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46003.487264583331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46003.487264583331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46003.487264583331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46003.487264583331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46003.487264583331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46003.487264583331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46003.487264583331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46003.487264583331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46003.487264583331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46003.487264583331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46003.487264583331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46003.487264583331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46003.487264583331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46003.487264583331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46003.487264583331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46003.487264583331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46003.487264583331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46003.487264583331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46003.487264583331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46003.487264583331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46003.487264583331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46003.487264583331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46003.487264583331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46003.487264583331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46003.487264583331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46003.487264583331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46003.487264583331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46003.487264583331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46003.487264583331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46003.487264583331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46003.487264583331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46003.487264583331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46003.487264583331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46003.487264583331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46003.487264583331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46003.487264583331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46003.487264583331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46003.487264583331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46003.487264583331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46003.487264583331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46003.487264583331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46003.487264583331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46003.487264583331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46003.487264583331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46003.487264583331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46003.487264583331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46003.487264583331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46003.487264583331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46003.487264583331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46003.487264583331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46003.487264583331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46003.487264583331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46003.487264583331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46003.487264583331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46003.487264583331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46003.487264583331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46003.487264583331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46003.487264583331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46003.487264583331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46003.487264583331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46003.487264583331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46003.487264583331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46003.487264583331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46003.487264583331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46003.487264583331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46003.487264583331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46003.487264583331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46003.487264583331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46003.487264583331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46003.487264583331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46003.487264583331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46003.487264583331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46003.487264583331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46003.487264583331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46003.487264583331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46003.487264583331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46003.487264583331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46003.487264583331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46003.487264583331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46003.487264583331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46003.487264583331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46003.487264583331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46003.487264583331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46003.487264583331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46003.487264583331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46003.487264583331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46003.487264583331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46003.487264583331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46003.487264583331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46003.487264583331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46003.487264583331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46003.487264583331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46003.487264583331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46003.487264583331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46003.487264583331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46003.487264583331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46003.487264583331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46003.487264583331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46003.487264583331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46003.487264583331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46003.487264583331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46003.487264583331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46003.487264583331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46003.487264583331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46003.487264583331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46003.487264583331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46003.487264583331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46003.487264583331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46003.487264583331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46003.487264583331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46003.487264583331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46003.487264583331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46003.487264583331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46003.487264583331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46003.487264583331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46003.487264583331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46003.487264583331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46003.487264583331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46003.487264583331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46003.487264583331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46003.487264583331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46003.487264583331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46003.487264583331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46003.487264583331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46003.487264583331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46003.487264583331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46003.487264583331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46003.487264583331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46003.487264583331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46003.487264583331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46003.487264583331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46003.487264583331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46003.487264583331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46003.487264583331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46003.487264583331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46003.487264583331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46003.487264583331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46003.487264583331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46003.487264583331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46003.487264583331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46003.487264583331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46003.487264583331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46003.487264583331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46003.487264583331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46003.487264583331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46003.487264583331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46003.487264583331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46003.487264583331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46003.487264583331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46003.487264583331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46003.487264583331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46003.487264583331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46003.487264583331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46003.487264583331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46003.487264583331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46003.487264583331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46003.487264583331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46003.487264583331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46003.487264583331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46003.487264583331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46003.487264583331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46003.487264583331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46003.487264583331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46003.487264583331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46003.487264583331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46003.487264583331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46003.487264583331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46003.487264583331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46003.487264583331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46003.487264583331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46003.487264583331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46003.487264583331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46003.487264583331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46003.487264583331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46003.487264583331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46003.487264583331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46003.487264583331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46003.487264583331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46003.487264583331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46003.487264583331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46003.487264583331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46003.487264583331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46003.487264583331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46003.487264583331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46003.487264583331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46003.487264583331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46003.487264583331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46003.487264583331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46003.487264583331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46003.487264583331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46003.487264583331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46003.487264583331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46003.487264583331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46003.487264583331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46003.487264583331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46003.487264583331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46003.487264583331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46003.487264583331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46003.487264583331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46003.487264583331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46003.487264583331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46003.487264583331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46003.487264583331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46003.487264583331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46003.487264583331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46003.487264583331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46003.487264583331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46003.487264583331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46003.487264583331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46003.487264583331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46003.487264583331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46003.487264583331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46003.487264583331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46003.487264583331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46003.487264583331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46003.487264583331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46003.487264583331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46003.487264583331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46003.487264583331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46003.487264583331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46003.487264583331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46003.487264583331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46003.487264583331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46003.487264583331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46003.487264583331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46003.487264583331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46003.487264583331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46003.487264583331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46003.487264583331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46003.487264583331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46003.487264583331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46003.487264583331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46003.487264583331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46003.487264583331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46003.487264583331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46003.487264583331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46003.487264583331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46003.487264583331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46003.487264583331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46003.487264583331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46003.487264583331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46003.487264583331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46003.487264583331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46003.487264583331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46003.487264583331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46003.487264583331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46003.487264583331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46003.487264583331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46003.487264583331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46003.487264583331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46003.487264583331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46003.487264583331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46003.487264583331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46003.487264583331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46003.487264583331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46003.487264583331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46003.487264583331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46003.487264583331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46003.487264583331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46003.487264583331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46003.487264583331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46003.487264583331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46003.487264583331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46003.487264583331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46003.487264583331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46003.487264583331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46003.487264583331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46003.487264583331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46003.487264583331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46003.487264583331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46003.487264583331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46003.487264583331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46003.487264583331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46003.487264583331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46003.487264583331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46003.487264583331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46003.487264583331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46003.487264583331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46003.487264583331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46003.487264583331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46003.487264583331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46003.487264583331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46003.487264583331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46003.487264583331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46003.487264583331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46003.487264583331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46003.487264583331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46003.487264583331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46003.487264583331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46003.487264583331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46003.487264583331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46003.487264583331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46003.487264583331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46003.487264583331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46003.487264583331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46003.487264583331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46003.487264583331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46003.487264583331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46003.487264583331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46003.487264583331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46003.487264583331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46003.487264583331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46003.487264583331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46003.487264583331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46003.487264583331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46003.487264583331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46003.487264583331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46003.487264583331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46003.487264583331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46003.487264583331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46003.487264583331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46003.487264583331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46003.487264583331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46003.487264583331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46003.487264583331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46003.487264583331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46003.487264583331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46003.487264583331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46003.487264583331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46003.487264583331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46003.487264583331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46003.487264583331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46003.487264583331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46003.487264583331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46003.487264583331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46003.487264583331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46003.487264583331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46003.487264583331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46003.487264583331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46003.487264583331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46003.487264583331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46003.487264583331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46003.487264583331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46003.487264583331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46003.487264583331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46003.487264583331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46003.487264583331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46003.487264583331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46003.487264583331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46003.487264583331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46003.487264583331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46003.487264583331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46003.487264583331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46003.487264583331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46003.487264583331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46003.487264583331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46003.487264583331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46003.487264583331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46003.487264583331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46003.487264583331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46003.487264583331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46003.487264583331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46003.487264583331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46003.487264583331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46003.487264583331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46003.487264583331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46003.487264583331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46003.487264583331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46003.487264583331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46003.487264583331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46003.487264583331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46003.487264583331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46003.487264583331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46003.487264583331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46003.487264583331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46003.487264583331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46003.487264583331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46003.487264583331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46003.487264583331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46003.487264583331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46003.487264583331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46003.487264583331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46003.487264583331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46003.487264583331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46003.487264583331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46003.487264583331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46003.487264583331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46003.487264583331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46003.487264583331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46003.487264583331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46003.487264583331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46003.487264583331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46003.487264583331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46003.487264583331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46003.487264583331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46003.487264583331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46003.487264583331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46003.487264583331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46003.487264583331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46003.487264583331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46003.487264583331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46003.487264583331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46003.487264583331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46003.487264583331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46003.487264583331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46003.487264583331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46003.487264583331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46003.487264583331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46003.487264583331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46003.487264583331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46003.487264583331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46003.487264583331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46003.487264583331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46003.487264583331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46003.487264583331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46003.487264583331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46003.487264583331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46003.487264583331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46003.487264583331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46003.487264583331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46003.487264583331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46003.487264583331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46003.487264583331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46003.487264583331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46003.487264583331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46003.487264583331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46003.487264583331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46003.487264583331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46003.487264583331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46003.487264583331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46003.487264583331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46003.487264583331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46003.487264583331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46003.487264583331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46003.487264583331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46003.487264583331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46003.487264583331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46003.487264583331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46003.487264583331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46003.487264583331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46003.487264583331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46003.487264583331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46003.487264583331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46003.487264583331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46003.487264583331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46003.487264583331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46003.487264583331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46003.487264583331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46003.487264583331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46003.487264583331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46003.487264583331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46003.487264583331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46003.487264583331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46003.487264583331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46003.487264583331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46003.487264583331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46003.487264583331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46003.487264583331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46003.487264583331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46003.487264583331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46003.487264583331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46003.487264583331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46003.487264583331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46003.487264583331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46003.487264583331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46003.487264583331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46003.487264583331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46003.487264583331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46003.487264583331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46003.487264583331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46003.487264583331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46003.487264583331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46003.487264583331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46003.487264583331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46003.487264583331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46003.487264583331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46003.487264583331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46003.487264583331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46003.487264583331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46003.487264583331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46003.487264583331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46003.487264583331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46003.487264583331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46003.487264583331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46003.487264583331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46003.487264583331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46003.487264583331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46003.487264583331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46003.487264583331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46003.487264583331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46003.487264583331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46003.487264583331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46003.487264583331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46003.487264583331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46003.487264583331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46003.487264583331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46003.487264583331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46003.487264583331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46003.487264583331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46003.487264583331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46003.487264583331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46003.487264583331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46003.487264583331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46003.487264583331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46003.487264583331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46003.487264583331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46003.487264583331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46003.487264583331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46003.487264583331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46003.487264583331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46003.487264583331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46003.487264583331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46003.487264583331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46003.487264583331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46003.487264583331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46003.487264583331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46003.487264583331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46003.487264583331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46003.487264583331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46003.487264583331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46003.487264583331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46003.487264583331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46003.487264583331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46003.487264583331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46003.487264583331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46003.487264583331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46003.487264583331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46003.487264583331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46003.487264583331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46003.487264583331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46003.487264583331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46003.487264583331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46003.487264583331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46003.487264583331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46003.487264583331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46003.487264583331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46003.487264583331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46003.487264583331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46003.487264583331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46003.487264583331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46003.487264583331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46003.487264583331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46003.487264583331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46003.487264583331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46003.487264583331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46003.487264583331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46003.487264583331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46003.487264583331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46003.487264583331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46003.487264583331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46003.487264583331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46003.487264583331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46003.487264583331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46003.487264583331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46003.487264583331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46003.487264583331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46003.487264583331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46003.487264583331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46003.487264583331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46003.487264583331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46003.487264583331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46003.487264583331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46003.487264583331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46003.487264583331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46003.487264583331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46003.487264583331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46003.487264583331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46003.487264583331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46003.487264583331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46003.487264583331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46003.487264583331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46003.487264583331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46003.487264583331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46003.487264583331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46003.487264583331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46003.487264583331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46003.487264583331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46003.487264583331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46003.487264583331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46003.487264583331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46003.487264583331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46003.487264583331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46003.487264583331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46003.487264583331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46003.487264583331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46003.487264583331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46003.487264583331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46003.487264583331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46003.487264583331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46003.487264583331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46003.487264583331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46003.487264583331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46003.487264583331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46003.487264583331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46003.487264583331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46003.487264583331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46003.487264583331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46003.487264583331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46003.487264583331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46003.487264583331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46003.487264583331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46003.487264583331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46003.487264583331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46003.487264583331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46003.487264583331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46003.487264583331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46003.487264583331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46003.487264583331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46003.487264583331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46003.487264583331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46003.487264583331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46003.487264583331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46003.487264583331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46003.487264583331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46003.487264583331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46003.487264583331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46003.487264583331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46003.487264583331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46003.487264583331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46003.487264583331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46003.487264583331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46003.487264583331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46003.487264583331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46003.487264583331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46003.487264583331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46003.487264583331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46003.487264583331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46003.487264583331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46003.487264583331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46003.487264583331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46003.487264583331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46003.487264583331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46003.487264583331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46003.487264583331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46003.487264583331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46003.487264583331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46003.487264583331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46003.487264583331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46003.487264583331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46003.487264583331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46003.487264583331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46003.487264583331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46003.487264583331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46003.487264583331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46003.487264583331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46003.487264583331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46003.487264583331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46003.487264583331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46003.487264583331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46003.487264583331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46003.487264583331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46003.487264583331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46003.487264583331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46003.487264583331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46003.487264583331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46003.487264583331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46003.487264583331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46003.487264583331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46003.487264583331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46003.487264583331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46003.487264583331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46003.487264583331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46003.487264583331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46003.487264583331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46003.487264583331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46003.487264583331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46003.487264583331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46003.487264583331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46003.487264583331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46003.487264583331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46003.487264583331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46003.487264583331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46003.487264583331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46003.487264583331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46003.487264583331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46003.487264583331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46003.487264583331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46003.487264583331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46003.487264583331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46003.487264583331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46003.487264583331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46003.487264583331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46003.487264583331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46003.487264583331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46003.487264583331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46003.487264583331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46003.487264583331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46003.487264583331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46003.487264583331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46003.487264583331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46003.487264583331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46003.487264583331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46003.487264583331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46003.487264583331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46003.487264583331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46003.487264583331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46003.487264583331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46003.487264583331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46003.487264583331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46003.487264583331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46003.487264583331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46003.487264583331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46003.487264583331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46003.487264583331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46003.487264583331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46003.487264583331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46003.487264583331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46003.487264583331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46003.487264583331</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300.00654699073493</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4.693121064810839</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1</v>
      </c>
      <c r="D4" s="87" t="s">
        <v>35887</v>
      </c>
      <c r="E4" s="90" t="s">
        <v>39106</v>
      </c>
      <c r="F4" s="91">
        <v>46000.733900462961</v>
      </c>
      <c r="G4" s="92">
        <f t="shared" ref="G4:G6" ca="1" si="1">IFERROR(NOW()-F4,"")</f>
        <v>2.7533641203699517</v>
      </c>
      <c r="H4" s="91">
        <v>46003.462881944448</v>
      </c>
      <c r="I4" s="106" t="str">
        <f>IFERROR(VLOOKUP(D4,DB!A:F,6,0),"")</f>
        <v>Generator-SG</v>
      </c>
      <c r="J4" s="106" t="str">
        <f>IFERROR(VLOOKUP(D4,DB!A:G,7,0),"")</f>
        <v>No BB Shifted</v>
      </c>
      <c r="K4" s="93" t="s">
        <v>39130</v>
      </c>
      <c r="L4" s="87" t="str">
        <f>IFERROR(VLOOKUP(D4,DB!A:I,9,0),"")</f>
        <v>Latis</v>
      </c>
    </row>
    <row r="5" spans="1:16" ht="15" customHeight="1">
      <c r="A5" s="106"/>
      <c r="B5" s="106" t="str">
        <f>IFERROR(VLOOKUP(D5,DB!A:K,11,0),"")</f>
        <v/>
      </c>
      <c r="C5" s="89"/>
      <c r="D5" s="87"/>
      <c r="E5" s="90"/>
      <c r="F5" s="91"/>
      <c r="G5" s="92">
        <f t="shared" ca="1" si="1"/>
        <v>46003.487264583331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46003.487264583331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46003.487264583331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46003.487264583331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46003.487264583331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46003.487264583331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46003.487264583331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46003.487264583331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46003.487264583331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46003.487264583331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46003.487264583331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46003.487264583331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46003.487264583331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46003.487264583331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46003.487264583331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46003.487264583331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46003.487264583331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46003.487264583331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46003.487264583331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46003.487264583331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46003.487264583331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46003.487264583331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46003.487264583331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46003.487264583331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46003.487264583331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46003.487264583331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46003.487264583331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46003.487264583331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46003.487264583331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46003.487264583331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46003.487264583331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46003.487264583331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46003.487264583331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46003.487264583331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46003.487264583331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46003.487264583331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46003.487264583331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46003.487264583331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46003.487264583331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46003.487264583331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46003.487264583331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46003.487264583331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46003.487264583331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46003.487264583331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46003.487264583331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46003.487264583331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46003.487264583331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46003.487264583331</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K15" sqref="K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111.65520439814281</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39111</v>
      </c>
      <c r="F3" s="38">
        <v>45926.188877314817</v>
      </c>
      <c r="G3" s="101">
        <f t="shared" ref="G3" ca="1" si="0">IFERROR(NOW()-F3,"")</f>
        <v>77.298387268514489</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39111</v>
      </c>
      <c r="F4" s="103">
        <v>45948.661111111112</v>
      </c>
      <c r="G4" s="104">
        <f t="shared" ref="G4" ca="1" si="1">IFERROR(NOW()-F4,"")</f>
        <v>54.826153472218721</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22.113965972217557</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6.3797761574023752</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1.367750694444112</v>
      </c>
      <c r="H7" s="38">
        <v>46002.086875000001</v>
      </c>
      <c r="I7" s="37" t="str">
        <f>IFERROR(VLOOKUP(D7,[1]DB!A:F,6,0),"")</f>
        <v>SCECO</v>
      </c>
      <c r="J7" s="37" t="str">
        <f>IFERROR(VLOOKUP(D7,[1]DB!A:G,7,0),"")</f>
        <v>Good</v>
      </c>
      <c r="K7" s="37" t="s">
        <v>39143</v>
      </c>
      <c r="L7" s="37" t="str">
        <f>IFERROR(VLOOKUP(D7,[1]DB!A:I,9,0),"")</f>
        <v>Latis</v>
      </c>
      <c r="M7" s="37"/>
    </row>
    <row r="8" spans="1:13">
      <c r="A8" s="37" t="s">
        <v>39144</v>
      </c>
      <c r="B8" s="37" t="str">
        <f>IFERROR(VLOOKUP(D8,[1]DB!A:K,11,0),"")</f>
        <v>R5</v>
      </c>
      <c r="C8" s="37">
        <v>1</v>
      </c>
      <c r="D8" s="37" t="s">
        <v>33343</v>
      </c>
      <c r="E8" s="37" t="s">
        <v>39106</v>
      </c>
      <c r="F8" s="38">
        <v>46003.444166666668</v>
      </c>
      <c r="G8" s="129">
        <f t="shared" ref="G8:G61" ca="1" si="3">IFERROR(NOW()-F8,"")</f>
        <v>4.3097916663100477E-2</v>
      </c>
      <c r="H8" s="38">
        <v>46003.437916666669</v>
      </c>
      <c r="I8" s="37" t="str">
        <f>IFERROR(VLOOKUP(D8,[1]DB!A:F,6,0),"")</f>
        <v>Generator-SG</v>
      </c>
      <c r="J8" s="37" t="str">
        <f>IFERROR(VLOOKUP(D8,[1]DB!A:G,7,0),"")</f>
        <v>Vandalized</v>
      </c>
      <c r="K8" s="37" t="s">
        <v>39145</v>
      </c>
      <c r="L8" s="37" t="str">
        <f>IFERROR(VLOOKUP(D8,[1]DB!A:I,9,0),"")</f>
        <v>Latis</v>
      </c>
      <c r="M8" s="37"/>
    </row>
    <row r="9" spans="1:13">
      <c r="A9" s="151"/>
      <c r="B9" s="37" t="str">
        <f>IFERROR(VLOOKUP(D9,[1]DB!A:K,11,0),"")</f>
        <v/>
      </c>
      <c r="C9" s="151"/>
      <c r="D9" s="151"/>
      <c r="E9" s="151"/>
      <c r="F9" s="152"/>
      <c r="G9" s="153">
        <f t="shared" ca="1" si="3"/>
        <v>46003.487264583331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46003.487264583331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46003.487264583331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46003.487264583331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46003.487264583331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46003.487264583331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46003.487264583331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46003.487264583331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46003.487264583331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46003.487264583331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46003.487264583331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46003.487264583331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46003.487264583331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46003.487264583331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46003.487264583331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46003.487264583331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46003.487264583331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46003.487264583331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46003.487264583331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46003.487264583331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46003.487264583331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46003.487264583331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46003.487264583331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46003.487264583331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46003.487264583331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46003.487264583331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46003.487264583331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46003.487264583331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46003.487264583331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46003.487264583331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46003.487264583331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46003.487264583331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46003.487264583331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46003.487264583331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46003.487264583331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46003.487264583331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46003.487264583331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46003.487264583331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46003.487264583331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46003.487264583331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46003.487264583331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46003.487264583331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46003.487264583331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46003.487264583331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46003.487264583331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46003.487264583331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46003.487264583331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46003.487264583331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46003.487264583331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46003.487264583331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46003.487264583331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46003.487264583331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46003.487264583331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46003.487264583331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46003.487264583331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46003.487264583331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46003.487264583331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46003.487264583331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46003.487264583331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46003.487264583331</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39146</v>
      </c>
      <c r="B2" s="114" t="str">
        <f>IFERROR(VLOOKUP(D2,DB!A:K,11,0),"")</f>
        <v>R6</v>
      </c>
      <c r="C2" s="115">
        <v>1</v>
      </c>
      <c r="D2" s="114" t="s">
        <v>35929</v>
      </c>
      <c r="E2" s="136" t="s">
        <v>39106</v>
      </c>
      <c r="F2" s="116">
        <v>46003.469664351855</v>
      </c>
      <c r="G2" s="72">
        <f t="shared" ref="G2:G44" ca="1" si="0">IFERROR(NOW()-F2,"-")</f>
        <v>1.7600231476535555E-2</v>
      </c>
      <c r="H2" s="116">
        <v>46003.463703703703</v>
      </c>
      <c r="I2" s="114" t="str">
        <f>IFERROR(VLOOKUP(D2,DB!A:F,6,0),"")</f>
        <v>SCECO</v>
      </c>
      <c r="J2" s="114" t="str">
        <f>IFERROR(VLOOKUP(D2,DB!A:G,7,0),"")</f>
        <v>Dead</v>
      </c>
      <c r="K2" s="117" t="s">
        <v>39147</v>
      </c>
      <c r="L2" s="131" t="str">
        <f>IFERROR(VLOOKUP(D2,DB!A:I,9,0),"")</f>
        <v>Latis</v>
      </c>
    </row>
    <row r="3" spans="1:16382" ht="31.5" customHeight="1">
      <c r="A3" s="113"/>
      <c r="B3" s="114" t="str">
        <f>IFERROR(VLOOKUP(D3,DB!A:K,11,0),"")</f>
        <v/>
      </c>
      <c r="C3" s="115"/>
      <c r="D3" s="114"/>
      <c r="E3" s="136"/>
      <c r="F3" s="116"/>
      <c r="G3" s="72">
        <f t="shared" ca="1" si="0"/>
        <v>46003.487264583331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46003.487264583331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46003.487264583331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46003.487264583331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46003.487264583331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46003.487264583331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46003.487264583331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46003.487264583331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46003.487264583331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46003.487264583331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46003.487264583331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46003.487264583331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46003.487264583331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46003.487264583331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46003.487264583331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46003.487264583331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46003.487264583331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46003.487264583331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46003.487264583331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46003.487264583331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46003.487264583331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46003.487264583331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46003.487264583331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46003.487264583331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46003.487264583331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46003.487264583331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46003.487264583331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46003.487264583331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46003.487264583331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46003.487264583331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46003.487264583331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46003.487264583331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46003.487264583331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46003.487264583331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46003.487264583331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46003.487264583331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46003.487264583331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46003.487264583331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46003.487264583331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46003.487264583331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46003.487264583331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46003.487264583331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46003.487264583331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46003.487264583331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46003.487264583331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46003.487264583331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46003.487264583331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46003.487264583331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46003.487264583331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46003.487264583331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46003.487264583331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46003.487264583331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46003.487264583331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46003.487264583331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46003.487264583331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46003.487264583331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46003.487264583331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46003.487264583331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46003.487264583331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46003.487264583331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46003.487264583331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46003.487264583331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46003.487264583331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46003.487264583331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46003.487264583331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46003.487264583331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46003.487264583331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46003.487264583331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46003.487264583331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46003.487264583331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46003.487264583331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46003.487264583331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46003.487264583331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46003.487264583331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46003.487264583331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46003.487264583331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46003.487264583331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46003.487264583331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46003.487264583331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46003.487264583331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46003.487264583331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46003.487264583331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46003.487264583331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46003.487264583331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46003.487264583331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46003.487264583331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46003.487264583331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46003.487264583331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46003.487264583331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46003.487264583331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46003.487264583331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46003.487264583331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46003.487264583331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46003.487264583331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46003.487264583331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46003.487264583331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46003.487264583331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46003.487264583331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46003.487264583331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46003.487264583331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46003.487264583331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46003.487264583331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46003.487264583331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46003.487264583331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46003.487264583331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46003.487264583331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46003.487264583331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46003.487264583331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46003.487264583331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46003.487264583331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46003.487264583331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46003.487264583331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46003.487264583331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46003.487264583331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46003.487264583331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46003.487264583331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46003.487264583331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46003.487264583331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46003.487264583331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46003.487264583331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46003.487264583331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46003.487264583331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46003.487264583331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46003.487264583331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46003.487264583331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46003.487264583331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46003.487264583331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46003.487264583331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46003.487264583331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46003.487264583331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46003.487264583331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46003.487264583331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46003.487264583331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46003.487264583331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46003.487264583331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46003.487264583331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46003.487264583331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46003.487264583331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46003.487264583331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46003.487264583331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46003.487264583331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46003.487264583331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46003.487264583331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46003.487264583331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46003.487264583331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46003.487264583331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46003.487264583331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46003.487264583331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46003.487264583331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46003.487264583331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46003.487264583331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46003.487264583331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46003.487264583331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46003.487264583331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46003.487264583331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46003.487264583331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46003.487264583331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46003.487264583331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46003.487264583331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46003.487264583331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46003.487264583331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46003.487264583331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46003.487264583331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46003.487264583331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46003.487264583331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46003.487264583331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46003.487264583331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46003.487264583331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46003.487264583331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46003.487264583331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46003.487264583331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46003.487264583331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46003.487264583331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46003.487264583331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46003.487264583331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46003.487264583331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46003.487264583331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46003.487264583331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46003.487264583331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46003.487264583331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46003.487264583331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46003.487264583331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46003.487264583331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46003.487264583331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46003.487264583331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46003.487264583331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46003.487264583331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46003.487264583331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46003.487264583331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46003.487264583331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46003.487264583331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46003.487264583331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46003.487264583331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46003.487264583331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46003.487264583331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46003.487264583331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46003.487264583331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46003.487264583331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46003.487264583331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46003.487264583331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46003.487264583331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46003.487264583331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46003.487264583331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46003.487264583331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46003.487264583331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46003.487264583331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46003.487264583331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46003.487264583331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46003.487264583331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46003.487264583331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46003.487264583331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46003.487264583331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46003.487264583331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46003.487264583331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46003.487264583331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46003.487264583331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46003.487264583331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46003.487264583331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46003.487264583331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46003.487264583331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46003.487264583331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46003.487264583331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46003.487264583331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46003.487264583331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46003.487264583331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46003.487264583331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46003.487264583331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46003.487264583331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46003.487264583331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46003.487264583331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46003.487264583331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46003.487264583331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46003.487264583331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46003.487264583331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46003.487264583331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46003.487264583331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46003.487264583331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46003.487264583331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46003.487264583331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46003.487264583331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46003.487264583331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46003.487264583331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46003.487264583331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46003.487264583331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46003.487264583331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46003.487264583331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46003.487264583331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46003.487264583331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46003.487264583331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46003.487264583331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46003.487264583331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46003.487264583331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46003.487264583331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46003.487264583331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46003.487264583331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46003.487264583331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46003.487264583331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46003.487264583331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46003.487264583331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46003.487264583331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46003.487264583331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46003.487264583331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46003.487264583331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46003.487264583331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46003.487264583331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46003.487264583331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46003.487264583331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46003.487264583331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46003.487264583331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46003.487264583331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46003.487264583331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46003.487264583331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46003.487264583331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46003.487264583331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46003.487264583331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46003.487264583331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46003.487264583331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46003.487264583331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46003.487264583331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46003.487264583331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46003.487264583331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46003.487264583331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46003.487264583331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46003.487264583331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46003.487264583331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46003.487264583331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46003.487264583331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46003.487264583331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46003.487264583331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46003.487264583331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46003.487264583331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46003.487264583331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46003.487264583331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46003.487264583331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46003.487264583331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46003.487264583331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46003.487264583331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46003.487264583331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46003.487264583331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46003.487264583331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46003.487264583331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46003.487264583331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46003.487264583331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46003.487264583331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46003.487264583331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46003.487264583331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46003.487264583331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46003.487264583331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46003.487264583331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46003.487264583331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46003.487264583331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46003.487264583331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46003.487264583331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46003.487264583331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46003.487264583331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46003.487264583331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46003.487264583331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46003.487264583331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46003.487264583331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46003.487264583331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46003.487264583331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46003.487264583331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46003.487264583331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46003.487264583331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46003.487264583331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46003.487264583331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46003.487264583331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46003.487264583331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46003.487264583331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46003.487264583331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46003.487264583331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46003.487264583331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46003.487264583331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46003.487264583331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46003.487264583331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46003.487264583331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46003.487264583331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46003.487264583331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46003.487264583331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46003.487264583331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46003.487264583331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46003.487264583331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46003.487264583331</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46003.487264583331</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2025-12-12T08:41:44Z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