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33" documentId="120_S{2AC9BD13-BADA-5192-A53E-5A8FF88502F6}" xr6:coauthVersionLast="47" xr6:coauthVersionMax="47" xr10:uidLastSave="{A30DF912-A72C-457F-810D-68478C9B190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<sst xmlns="http://schemas.openxmlformats.org/spreadsheetml/2006/main" count="181552" uniqueCount="39153">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</sst>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341.50679687500087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8.9725115743931383E-2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7.9713541665114462E-2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46004.455222800927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46004.455222800927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46004.455222800927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46004.455222800927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46004.455222800927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46004.455222800927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46004.455222800927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46004.455222800927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46004.455222800927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46004.455222800927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46004.455222800927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46004.455222800927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46004.455222800927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46004.455222800927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46004.455222800927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46004.455222800927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46004.455222800927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46004.455222800927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46004.455222800927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46004.455222800927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46004.455222800927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46004.455222800927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46004.455222800927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46004.455222800927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46004.455222800927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46004.455222800927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46004.455222800927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46004.455222800927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46004.455222800927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46004.455222800927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46004.455222800927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46004.455222800927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46004.455222800927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46004.455222800927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46004.455222800927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46004.455222800927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46004.455222800927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46004.455222800927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46004.455222800927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46004.455222800927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46004.455222800927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46004.455222800927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46004.455222800927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46004.455222800927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46004.455222800927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46004.455222800927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46004.455222800927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46004.455222800927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46004.455222800927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46004.455222800927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46004.455222800927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46004.455222800927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46004.455222800927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46004.455222800927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46004.455222800927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46004.455222800927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46004.455222800927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46004.455222800927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46004.455222800927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46004.455222800927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46004.455222800927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46004.455222800927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46004.455222800927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46004.455222800927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46004.455222800927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46004.455222800927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46004.455222800927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46004.455222800927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46004.455222800927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46004.455222800927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46004.455222800927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46004.455222800927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46004.455222800927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46004.455222800927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46004.455222800927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46004.455222800927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46004.455222800927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46004.455222800927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46004.455222800927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46004.455222800927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46004.455222800927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46004.455222800927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46004.455222800927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46004.455222800927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46004.455222800927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46004.455222800927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46004.455222800927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46004.455222800927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46004.455222800927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46004.455222800927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46004.455222800927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46004.455222800927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46004.455222800927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46004.455222800927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46004.455222800927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46004.455222800927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46004.455222800927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46004.455222800927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46004.455222800927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46004.455222800927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46004.455222800927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46004.455222800927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46004.455222800927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46004.455222800927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46004.455222800927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46004.455222800927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46004.455222800927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46004.455222800927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46004.455222800927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46004.455222800927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46004.455222800927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46004.455222800927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46004.455222800927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46004.455222800927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46004.455222800927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46004.455222800927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46004.455222800927</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179.45538483796554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20.067803819445544</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7.0998408564846613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3.6233130787077243</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0.18148437500349246</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8.6530671294895001E-2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46004.455222800927</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46004.455222800927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46004.455222800927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46004.455222800927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46004.455222800927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46004.455222800927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46004.455222800927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46004.455222800927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46004.455222800927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46004.455222800927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46004.455222800927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46004.455222800927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46004.455222800927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46004.455222800927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46004.455222800927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46004.455222800927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46004.455222800927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46004.455222800927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46004.455222800927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46004.455222800927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46004.455222800927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46004.455222800927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46004.455222800927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46004.455222800927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46004.455222800927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46004.455222800927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46004.455222800927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46004.455222800927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46004.455222800927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46004.455222800927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46004.455222800927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46004.455222800927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46004.455222800927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46004.455222800927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46004.455222800927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46004.455222800927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46004.455222800927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46004.455222800927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46004.455222800927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46004.455222800927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46004.455222800927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46004.455222800927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46004.455222800927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46004.455222800927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46004.455222800927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46004.455222800927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46004.455222800927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46004.455222800927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46004.455222800927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46004.455222800927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46004.455222800927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46004.455222800927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46004.455222800927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46004.455222800927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46004.455222800927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46004.455222800927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46004.455222800927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46004.455222800927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46004.455222800927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46004.455222800927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46004.455222800927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46004.455222800927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46004.455222800927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46004.455222800927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46004.455222800927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46004.455222800927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46004.455222800927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46004.455222800927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46004.455222800927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46004.455222800927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46004.455222800927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46004.455222800927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46004.455222800927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46004.455222800927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46004.455222800927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46004.455222800927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46004.455222800927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46004.455222800927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46004.455222800927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46004.455222800927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46004.455222800927</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46004.455222800927</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46004.455222800927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46004.455222800927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46004.455222800927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46004.455222800927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46004.455222800927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46004.455222800927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46004.455222800927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46004.455222800927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46004.455222800927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46004.455222800927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46004.455222800927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46004.455222800927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46004.455222800927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46004.455222800927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46004.455222800927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46004.455222800927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46004.455222800927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46004.455222800927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46004.455222800927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46004.455222800927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46004.455222800927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46004.455222800927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46004.455222800927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46004.455222800927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46004.455222800927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46004.455222800927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46004.455222800927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46004.455222800927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46004.455222800927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46004.455222800927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46004.455222800927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46004.455222800927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46004.455222800927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46004.455222800927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46004.455222800927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46004.455222800927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46004.455222800927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46004.455222800927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46004.455222800927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46004.455222800927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46004.455222800927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46004.455222800927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46004.455222800927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46004.455222800927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46004.455222800927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46004.455222800927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46004.455222800927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46004.455222800927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46004.455222800927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46004.455222800927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46004.455222800927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46004.455222800927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46004.455222800927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46004.455222800927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46004.455222800927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46004.455222800927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46004.455222800927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46004.455222800927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46004.455222800927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46004.455222800927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46004.455222800927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46004.455222800927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46004.455222800927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46004.455222800927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46004.455222800927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46004.455222800927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46004.455222800927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46004.455222800927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46004.455222800927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46004.455222800927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46004.455222800927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46004.455222800927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46004.455222800927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46004.455222800927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46004.455222800927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46004.455222800927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46004.455222800927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46004.455222800927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46004.455222800927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46004.455222800927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46004.455222800927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46004.455222800927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46004.455222800927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46004.455222800927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46004.455222800927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46004.455222800927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46004.455222800927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46004.455222800927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46004.455222800927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46004.455222800927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46004.455222800927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46004.455222800927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46004.455222800927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46004.455222800927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46004.455222800927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46004.455222800927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46004.455222800927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46004.455222800927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46004.455222800927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46004.455222800927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46004.455222800927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46004.455222800927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46004.455222800927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46004.455222800927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46004.455222800927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46004.455222800927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46004.455222800927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46004.455222800927</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46004.455222800927</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46004.455222800927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46004.455222800927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46004.455222800927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46004.455222800927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46004.455222800927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46004.455222800927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46004.455222800927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46004.455222800927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46004.455222800927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46004.455222800927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46004.455222800927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46004.455222800927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46004.455222800927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46004.455222800927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46004.455222800927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46004.455222800927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46004.455222800927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46004.455222800927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46004.455222800927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46004.455222800927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46004.455222800927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46004.455222800927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46004.455222800927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46004.455222800927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46004.455222800927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46004.455222800927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46004.455222800927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46004.455222800927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46004.455222800927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46004.455222800927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46004.455222800927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46004.455222800927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46004.455222800927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46004.455222800927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46004.455222800927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46004.455222800927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46004.455222800927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46004.455222800927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46004.455222800927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46004.455222800927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46004.455222800927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46004.455222800927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46004.455222800927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46004.455222800927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46004.455222800927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46004.455222800927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46004.455222800927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46004.455222800927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46004.455222800927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46004.455222800927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46004.455222800927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46004.455222800927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46004.455222800927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46004.455222800927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46004.455222800927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46004.455222800927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46004.455222800927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46004.455222800927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46004.455222800927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46004.455222800927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46004.455222800927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46004.455222800927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46004.455222800927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46004.455222800927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46004.455222800927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46004.455222800927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46004.455222800927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46004.455222800927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46004.455222800927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46004.455222800927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46004.455222800927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46004.455222800927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46004.455222800927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46004.455222800927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46004.455222800927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46004.455222800927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46004.455222800927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46004.455222800927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46004.455222800927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46004.455222800927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46004.455222800927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46004.455222800927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46004.455222800927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46004.455222800927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46004.455222800927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46004.455222800927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46004.455222800927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46004.455222800927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46004.455222800927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46004.455222800927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46004.455222800927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46004.455222800927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46004.455222800927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46004.455222800927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46004.455222800927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46004.455222800927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46004.455222800927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46004.455222800927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46004.455222800927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46004.455222800927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46004.455222800927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46004.455222800927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46004.455222800927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46004.455222800927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46004.455222800927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46004.455222800927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46004.455222800927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46004.455222800927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46004.455222800927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46004.455222800927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46004.455222800927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46004.455222800927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46004.455222800927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46004.455222800927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46004.455222800927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46004.455222800927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46004.455222800927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46004.455222800927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46004.455222800927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46004.455222800927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46004.455222800927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46004.455222800927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46004.455222800927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46004.455222800927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46004.455222800927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46004.455222800927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46004.455222800927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46004.455222800927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46004.455222800927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46004.455222800927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46004.455222800927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46004.455222800927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46004.455222800927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46004.455222800927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46004.455222800927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46004.455222800927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46004.455222800927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46004.455222800927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46004.455222800927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46004.455222800927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46004.455222800927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46004.455222800927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46004.455222800927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46004.455222800927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46004.455222800927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46004.455222800927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46004.455222800927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46004.455222800927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46004.455222800927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46004.455222800927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46004.455222800927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46004.455222800927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46004.455222800927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46004.455222800927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46004.455222800927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46004.455222800927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46004.455222800927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46004.455222800927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46004.455222800927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46004.455222800927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46004.455222800927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46004.455222800927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46004.455222800927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46004.455222800927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46004.455222800927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46004.455222800927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46004.455222800927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46004.455222800927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46004.455222800927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46004.455222800927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46004.455222800927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46004.455222800927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46004.455222800927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46004.455222800927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46004.455222800927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46004.455222800927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46004.455222800927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46004.455222800927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46004.455222800927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46004.455222800927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46004.455222800927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46004.455222800927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46004.455222800927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46004.455222800927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46004.455222800927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46004.455222800927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46004.455222800927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46004.455222800927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46004.455222800927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46004.455222800927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46004.455222800927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46004.455222800927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46004.455222800927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46004.455222800927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46004.455222800927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46004.455222800927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46004.455222800927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46004.455222800927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46004.455222800927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46004.455222800927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46004.455222800927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46004.455222800927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46004.455222800927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46004.455222800927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46004.455222800927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46004.455222800927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46004.455222800927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46004.455222800927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46004.455222800927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46004.455222800927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46004.455222800927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46004.455222800927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46004.455222800927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46004.455222800927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46004.455222800927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46004.455222800927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46004.455222800927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46004.455222800927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46004.455222800927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46004.455222800927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46004.455222800927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46004.455222800927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46004.455222800927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46004.455222800927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46004.455222800927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46004.455222800927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46004.455222800927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46004.455222800927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46004.455222800927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46004.455222800927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46004.455222800927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46004.455222800927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46004.455222800927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46004.455222800927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46004.455222800927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46004.455222800927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46004.455222800927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46004.455222800927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46004.455222800927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46004.455222800927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46004.455222800927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46004.455222800927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46004.455222800927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46004.455222800927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46004.455222800927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46004.455222800927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46004.455222800927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46004.455222800927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46004.455222800927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46004.455222800927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46004.455222800927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46004.455222800927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46004.455222800927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46004.455222800927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46004.455222800927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46004.455222800927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46004.455222800927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46004.455222800927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46004.455222800927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46004.455222800927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46004.455222800927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46004.455222800927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46004.455222800927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46004.455222800927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46004.455222800927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46004.455222800927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46004.455222800927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46004.455222800927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46004.455222800927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46004.455222800927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46004.455222800927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46004.455222800927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46004.455222800927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46004.455222800927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46004.455222800927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46004.455222800927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46004.455222800927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46004.455222800927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46004.455222800927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46004.455222800927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46004.455222800927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46004.455222800927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46004.455222800927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46004.455222800927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46004.455222800927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46004.455222800927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46004.455222800927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46004.455222800927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46004.455222800927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46004.455222800927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46004.455222800927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46004.455222800927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46004.455222800927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46004.455222800927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46004.455222800927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46004.455222800927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46004.455222800927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46004.455222800927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46004.455222800927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46004.455222800927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46004.455222800927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46004.455222800927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46004.455222800927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46004.455222800927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46004.455222800927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46004.455222800927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46004.455222800927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46004.455222800927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46004.455222800927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46004.455222800927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46004.455222800927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46004.455222800927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46004.455222800927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46004.455222800927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46004.455222800927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46004.455222800927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46004.455222800927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46004.455222800927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46004.455222800927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46004.455222800927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46004.455222800927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46004.455222800927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46004.455222800927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46004.455222800927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46004.455222800927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46004.455222800927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46004.455222800927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46004.455222800927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46004.455222800927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46004.455222800927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46004.455222800927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46004.455222800927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46004.455222800927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46004.455222800927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46004.455222800927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46004.455222800927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46004.455222800927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46004.455222800927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46004.455222800927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46004.455222800927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46004.455222800927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46004.455222800927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46004.455222800927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46004.455222800927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46004.455222800927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46004.455222800927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46004.455222800927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46004.455222800927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46004.455222800927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46004.455222800927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46004.455222800927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46004.455222800927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46004.455222800927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46004.455222800927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46004.455222800927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46004.455222800927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46004.455222800927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46004.455222800927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46004.455222800927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46004.455222800927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46004.455222800927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46004.455222800927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46004.455222800927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46004.455222800927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46004.455222800927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46004.455222800927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46004.455222800927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46004.455222800927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46004.455222800927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46004.455222800927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46004.455222800927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46004.455222800927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46004.455222800927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46004.455222800927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46004.455222800927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46004.455222800927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46004.455222800927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46004.455222800927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46004.455222800927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46004.455222800927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46004.455222800927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46004.455222800927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46004.455222800927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46004.455222800927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46004.455222800927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46004.455222800927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46004.455222800927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46004.455222800927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46004.455222800927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46004.455222800927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46004.455222800927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46004.455222800927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46004.455222800927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46004.455222800927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46004.455222800927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46004.455222800927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46004.455222800927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46004.455222800927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46004.455222800927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46004.455222800927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46004.455222800927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46004.455222800927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46004.455222800927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46004.455222800927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46004.455222800927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46004.455222800927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46004.455222800927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46004.455222800927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46004.455222800927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46004.455222800927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46004.455222800927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46004.455222800927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46004.455222800927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46004.455222800927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46004.455222800927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46004.455222800927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46004.455222800927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46004.455222800927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46004.455222800927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46004.455222800927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46004.455222800927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46004.455222800927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46004.455222800927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46004.455222800927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46004.455222800927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46004.455222800927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46004.455222800927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46004.455222800927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46004.455222800927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46004.455222800927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46004.455222800927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46004.455222800927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46004.455222800927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46004.455222800927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46004.455222800927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46004.455222800927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46004.455222800927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46004.455222800927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46004.455222800927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46004.455222800927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46004.455222800927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46004.455222800927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46004.455222800927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46004.455222800927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46004.455222800927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46004.455222800927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46004.455222800927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46004.455222800927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46004.455222800927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46004.455222800927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46004.455222800927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46004.455222800927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46004.455222800927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46004.455222800927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46004.455222800927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46004.455222800927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46004.455222800927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46004.455222800927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46004.455222800927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46004.455222800927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46004.455222800927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46004.455222800927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46004.455222800927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46004.455222800927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46004.455222800927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46004.455222800927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46004.455222800927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46004.455222800927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46004.455222800927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46004.455222800927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46004.455222800927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46004.455222800927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46004.455222800927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46004.455222800927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46004.455222800927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46004.455222800927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46004.455222800927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46004.455222800927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46004.455222800927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46004.455222800927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46004.455222800927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46004.455222800927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46004.455222800927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46004.455222800927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46004.455222800927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46004.455222800927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46004.455222800927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46004.455222800927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46004.455222800927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46004.455222800927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46004.455222800927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46004.455222800927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46004.455222800927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46004.455222800927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46004.455222800927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46004.455222800927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46004.455222800927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46004.455222800927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46004.455222800927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46004.455222800927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46004.455222800927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46004.455222800927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46004.455222800927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46004.455222800927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46004.455222800927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46004.455222800927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46004.455222800927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46004.455222800927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46004.455222800927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46004.455222800927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46004.455222800927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46004.455222800927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46004.455222800927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46004.455222800927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46004.455222800927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46004.455222800927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46004.455222800927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46004.455222800927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46004.455222800927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46004.455222800927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46004.455222800927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46004.455222800927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46004.455222800927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46004.455222800927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46004.455222800927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46004.455222800927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46004.455222800927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46004.455222800927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46004.455222800927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46004.455222800927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46004.455222800927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46004.455222800927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46004.455222800927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46004.455222800927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46004.455222800927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46004.455222800927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46004.455222800927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46004.455222800927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46004.455222800927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46004.455222800927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46004.455222800927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46004.455222800927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46004.455222800927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46004.455222800927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46004.455222800927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46004.455222800927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46004.455222800927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46004.455222800927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46004.455222800927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46004.455222800927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46004.455222800927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46004.455222800927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46004.455222800927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46004.455222800927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46004.455222800927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46004.455222800927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46004.455222800927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46004.455222800927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46004.455222800927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46004.455222800927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46004.455222800927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46004.455222800927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46004.455222800927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46004.455222800927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46004.455222800927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46004.455222800927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46004.455222800927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46004.455222800927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46004.455222800927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46004.455222800927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46004.455222800927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46004.455222800927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46004.455222800927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46004.455222800927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46004.455222800927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46004.455222800927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46004.455222800927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46004.455222800927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46004.455222800927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46004.455222800927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46004.455222800927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46004.455222800927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46004.455222800927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46004.455222800927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46004.455222800927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46004.455222800927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46004.455222800927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46004.455222800927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46004.455222800927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46004.455222800927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46004.455222800927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46004.455222800927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46004.455222800927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46004.455222800927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46004.455222800927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46004.455222800927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46004.455222800927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46004.455222800927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46004.455222800927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46004.455222800927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46004.455222800927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46004.455222800927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46004.455222800927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46004.455222800927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46004.455222800927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46004.455222800927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46004.455222800927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46004.455222800927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46004.455222800927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46004.455222800927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46004.455222800927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46004.455222800927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46004.455222800927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46004.455222800927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46004.455222800927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46004.455222800927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46004.455222800927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46004.455222800927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46004.455222800927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46004.455222800927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46004.455222800927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46004.455222800927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46004.455222800927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46004.455222800927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46004.455222800927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46004.455222800927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46004.455222800927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46004.455222800927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46004.455222800927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46004.455222800927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46004.455222800927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46004.455222800927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46004.455222800927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46004.455222800927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46004.455222800927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46004.455222800927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46004.455222800927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46004.455222800927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46004.455222800927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46004.455222800927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46004.455222800927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46004.455222800927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46004.455222800927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46004.455222800927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46004.455222800927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46004.455222800927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46004.455222800927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46004.455222800927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46004.455222800927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46004.455222800927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46004.455222800927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46004.455222800927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46004.455222800927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46004.455222800927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46004.455222800927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46004.455222800927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46004.455222800927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46004.455222800927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46004.455222800927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46004.455222800927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46004.455222800927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46004.455222800927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46004.455222800927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46004.455222800927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46004.455222800927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46004.455222800927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46004.455222800927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46004.455222800927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46004.455222800927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46004.455222800927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46004.455222800927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46004.455222800927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46004.455222800927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46004.455222800927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46004.455222800927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46004.455222800927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46004.455222800927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46004.455222800927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46004.455222800927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46004.455222800927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46004.455222800927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46004.455222800927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46004.455222800927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46004.455222800927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46004.455222800927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46004.455222800927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46004.455222800927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46004.455222800927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46004.455222800927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46004.455222800927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46004.455222800927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46004.455222800927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46004.455222800927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46004.455222800927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46004.455222800927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46004.455222800927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46004.455222800927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46004.455222800927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46004.455222800927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46004.455222800927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46004.455222800927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46004.455222800927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46004.455222800927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46004.455222800927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46004.455222800927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46004.455222800927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46004.455222800927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46004.455222800927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46004.455222800927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46004.455222800927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46004.455222800927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46004.455222800927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46004.455222800927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46004.455222800927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46004.455222800927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46004.455222800927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46004.455222800927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46004.455222800927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46004.455222800927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46004.455222800927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46004.455222800927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46004.455222800927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46004.455222800927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46004.455222800927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46004.455222800927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46004.455222800927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46004.455222800927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46004.455222800927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46004.455222800927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46004.455222800927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46004.455222800927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46004.455222800927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46004.455222800927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46004.455222800927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46004.455222800927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46004.455222800927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46004.455222800927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46004.455222800927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46004.455222800927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46004.455222800927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46004.455222800927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46004.455222800927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46004.455222800927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46004.455222800927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46004.455222800927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46004.455222800927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46004.455222800927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46004.455222800927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46004.455222800927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46004.455222800927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46004.455222800927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46004.455222800927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46004.455222800927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46004.455222800927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46004.455222800927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46004.455222800927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46004.455222800927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46004.455222800927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46004.455222800927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46004.455222800927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46004.455222800927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46004.455222800927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46004.455222800927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46004.455222800927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46004.455222800927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46004.455222800927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46004.455222800927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46004.455222800927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46004.455222800927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46004.455222800927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46004.455222800927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46004.455222800927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46004.455222800927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46004.455222800927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46004.455222800927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46004.455222800927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46004.455222800927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46004.455222800927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46004.455222800927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46004.455222800927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46004.455222800927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46004.455222800927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46004.455222800927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46004.455222800927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46004.455222800927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46004.455222800927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46004.455222800927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46004.455222800927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46004.455222800927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46004.455222800927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46004.455222800927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46004.455222800927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46004.455222800927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46004.455222800927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46004.455222800927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46004.455222800927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46004.455222800927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46004.455222800927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46004.455222800927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46004.455222800927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46004.455222800927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46004.455222800927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46004.455222800927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46004.455222800927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46004.455222800927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46004.455222800927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46004.455222800927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46004.455222800927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46004.455222800927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46004.455222800927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46004.455222800927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46004.455222800927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46004.455222800927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46004.455222800927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46004.455222800927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46004.455222800927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46004.455222800927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46004.455222800927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46004.455222800927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46004.455222800927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46004.455222800927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46004.455222800927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46004.455222800927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46004.455222800927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46004.455222800927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46004.455222800927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46004.455222800927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46004.455222800927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46004.455222800927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46004.455222800927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46004.455222800927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46004.455222800927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46004.455222800927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46004.455222800927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46004.455222800927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46004.455222800927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46004.455222800927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46004.455222800927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46004.455222800927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46004.455222800927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46004.455222800927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46004.455222800927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46004.455222800927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46004.455222800927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46004.455222800927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46004.455222800927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46004.455222800927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46004.455222800927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46004.455222800927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46004.455222800927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46004.455222800927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46004.455222800927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46004.455222800927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46004.455222800927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300.97450520833081</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5.6610792824067175</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8.0222800927003846E-2</v>
      </c>
      <c r="H4" s="91">
        <v>46004.366770833331</v>
      </c>
      <c r="I4" s="106" t="str">
        <f>IFERROR(VLOOKUP(D4,DB!A:F,6,0),"")</f>
        <v>SCECO</v>
      </c>
      <c r="J4" s="106" t="str">
        <f>IFERROR(VLOOKUP(D4,DB!A:G,7,0),"")</f>
        <v>Vandalized</v>
      </c>
      <c r="K4" s="93" t="s">
        <v>39134</v>
      </c>
      <c r="L4" s="87" t="str">
        <f>IFERROR(VLOOKUP(D4,DB!A:I,9,0),"")</f>
        <v>Latis</v>
      </c>
    </row>
    <row r="5" spans="1:16" ht="15" customHeight="1">
      <c r="A5" s="106" t="s">
        <v>39135</v>
      </c>
      <c r="B5" s="106" t="str">
        <f>IFERROR(VLOOKUP(D5,DB!A:K,11,0),"")</f>
        <v>R4</v>
      </c>
      <c r="C5" s="89">
        <v>2</v>
      </c>
      <c r="D5" s="87" t="s">
        <v>37009</v>
      </c>
      <c r="E5" s="90" t="s">
        <v>39106</v>
      </c>
      <c r="F5" s="91">
        <v>46004.450046296297</v>
      </c>
      <c r="G5" s="92">
        <f ca="1">IFERROR(NOW()-F5,"")</f>
        <v>5.1765046300715767E-3</v>
      </c>
      <c r="H5" s="91">
        <v>46004.43209490741</v>
      </c>
      <c r="I5" s="106" t="str">
        <f>IFERROR(VLOOKUP(D5,DB!A:F,6,0),"")</f>
        <v>SCECO</v>
      </c>
      <c r="J5" s="106" t="str">
        <f>IFERROR(VLOOKUP(D5,DB!A:G,7,0),"")</f>
        <v>Dead</v>
      </c>
      <c r="K5" s="93"/>
      <c r="L5" s="87" t="str">
        <f>IFERROR(VLOOKUP(D5,DB!A:I,9,0),"")</f>
        <v>Latis</v>
      </c>
    </row>
    <row r="6" spans="1:16" ht="15" customHeight="1">
      <c r="A6" s="106"/>
      <c r="B6" s="106" t="str">
        <f>IFERROR(VLOOKUP(D6,DB!A:K,11,0),"")</f>
        <v/>
      </c>
      <c r="C6" s="89"/>
      <c r="D6" s="87"/>
      <c r="E6" s="90"/>
      <c r="F6" s="91"/>
      <c r="G6" s="92">
        <f ca="1">IFERROR(NOW()-F6,"")</f>
        <v>46004.455222800927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46004.455222800927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46004.455222800927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46004.455222800927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46004.455222800927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46004.455222800927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46004.455222800927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46004.455222800927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46004.455222800927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46004.455222800927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46004.455222800927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46004.455222800927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46004.455222800927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46004.455222800927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46004.455222800927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46004.455222800927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46004.455222800927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46004.455222800927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46004.455222800927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46004.455222800927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46004.455222800927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46004.455222800927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46004.455222800927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46004.455222800927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46004.455222800927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46004.455222800927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46004.455222800927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46004.455222800927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46004.455222800927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46004.455222800927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46004.455222800927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46004.455222800927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46004.455222800927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46004.455222800927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46004.455222800927</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3" sqref="E13"/>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112.62316261573869</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78.266345486110367</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55.794111689814599</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23.081924189813435</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7.3477343749982538</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2.3357089120399905</v>
      </c>
      <c r="H7" s="38">
        <v>46002.086875000001</v>
      </c>
      <c r="I7" s="37" t="str">
        <f>IFERROR(VLOOKUP(D7,[1]DB!A:F,6,0),"")</f>
        <v>SCECO</v>
      </c>
      <c r="J7" s="37" t="str">
        <f>IFERROR(VLOOKUP(D7,[1]DB!A:G,7,0),"")</f>
        <v>Good</v>
      </c>
      <c r="K7" s="37" t="s">
        <v>39148</v>
      </c>
      <c r="L7" s="37" t="str">
        <f>IFERROR(VLOOKUP(D7,[1]DB!A:I,9,0),"")</f>
        <v>Latis</v>
      </c>
      <c r="M7" s="37"/>
    </row>
    <row r="8" spans="1:13" ht="17.25" customHeight="1">
      <c r="A8" s="151" t="s">
        <v>39149</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39150</v>
      </c>
      <c r="L8" s="151" t="str">
        <f>IFERROR(VLOOKUP(D8,[1]DB!A:I,9,0),"")</f>
        <v>Latis</v>
      </c>
      <c r="M8" s="151"/>
    </row>
    <row r="9" spans="1:13">
      <c r="A9" s="151"/>
      <c r="B9" s="37" t="str">
        <f>IFERROR(VLOOKUP(D9,[1]DB!A:K,11,0),"")</f>
        <v/>
      </c>
      <c r="C9" s="151"/>
      <c r="D9" s="151"/>
      <c r="E9" s="151"/>
      <c r="F9" s="152"/>
      <c r="G9" s="153">
        <f t="shared" ca="1" si="3"/>
        <v>46004.455222800927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46004.455222800927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46004.455222800927</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46004.455222800927</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46004.455222800927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46004.455222800927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46004.455222800927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46004.455222800927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46004.455222800927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46004.455222800927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46004.455222800927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46004.455222800927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46004.455222800927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46004.455222800927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46004.455222800927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46004.455222800927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46004.455222800927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46004.455222800927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46004.455222800927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46004.455222800927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46004.455222800927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46004.455222800927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46004.455222800927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46004.455222800927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46004.455222800927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46004.455222800927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46004.455222800927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46004.455222800927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46004.455222800927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46004.455222800927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46004.455222800927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46004.455222800927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46004.455222800927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46004.455222800927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46004.455222800927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46004.455222800927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46004.455222800927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46004.455222800927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46004.455222800927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46004.455222800927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46004.455222800927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46004.455222800927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46004.455222800927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46004.455222800927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46004.455222800927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46004.455222800927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46004.455222800927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46004.455222800927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46004.455222800927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46004.455222800927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46004.455222800927</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14" t="str">
        <f>IFERROR(VLOOKUP(D2,DB!A:K,11,0),"")</f>
        <v>R6</v>
      </c>
      <c r="C2" s="115">
        <v>1</v>
      </c>
      <c r="D2" s="114" t="s">
        <v>34924</v>
      </c>
      <c r="E2" s="136" t="s">
        <v>39106</v>
      </c>
      <c r="F2" s="116">
        <v>46004.33121527778</v>
      </c>
      <c r="G2" s="72">
        <f t="shared" ref="G2:G39" ca="1" si="0">IFERROR(NOW()-F2,"-")</f>
        <v>0.12400752314715646</v>
      </c>
      <c r="H2" s="116">
        <v>46004.331180555557</v>
      </c>
      <c r="I2" s="114" t="str">
        <f>IFERROR(VLOOKUP(D2,DB!A:F,6,0),"")</f>
        <v>SCECO</v>
      </c>
      <c r="J2" s="114" t="str">
        <f>IFERROR(VLOOKUP(D2,DB!A:G,7,0),"")</f>
        <v>In progress</v>
      </c>
      <c r="K2" s="117" t="s">
        <v>39152</v>
      </c>
      <c r="L2" s="131" t="str">
        <f>IFERROR(VLOOKUP(D2,DB!A:I,9,0),"")</f>
        <v>Latis</v>
      </c>
    </row>
    <row r="3" spans="1:16382" ht="31.5" customHeight="1">
      <c r="A3" s="113"/>
      <c r="B3" s="114" t="str">
        <f>IFERROR(VLOOKUP(D3,DB!A:K,11,0),"")</f>
        <v/>
      </c>
      <c r="C3" s="115"/>
      <c r="D3" s="114"/>
      <c r="E3" s="136"/>
      <c r="F3" s="116"/>
      <c r="G3" s="72">
        <f t="shared" ca="1" si="0"/>
        <v>46004.455222800927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46004.455222800927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46004.455222800927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46004.455222800927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46004.455222800927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46004.455222800927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46004.455222800927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46004.455222800927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46004.455222800927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46004.455222800927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46004.455222800927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46004.455222800927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46004.455222800927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46004.455222800927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46004.455222800927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46004.455222800927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46004.455222800927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46004.455222800927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46004.455222800927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46004.455222800927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46004.455222800927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46004.455222800927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46004.455222800927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46004.455222800927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46004.455222800927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46004.455222800927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46004.455222800927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46004.455222800927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46004.455222800927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46004.455222800927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46004.455222800927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46004.455222800927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46004.455222800927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46004.455222800927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46004.455222800927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46004.455222800927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46004.455222800927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46004.455222800927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46004.455222800927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46004.455222800927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46004.455222800927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46004.455222800927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46004.455222800927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46004.455222800927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46004.455222800927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46004.455222800927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46004.455222800927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46004.455222800927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46004.455222800927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46004.455222800927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46004.455222800927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46004.455222800927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46004.455222800927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46004.455222800927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46004.455222800927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46004.455222800927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46004.455222800927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46004.455222800927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46004.455222800927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46004.455222800927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46004.455222800927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46004.455222800927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46004.455222800927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46004.455222800927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46004.455222800927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46004.455222800927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46004.455222800927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46004.455222800927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46004.455222800927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46004.455222800927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46004.455222800927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46004.455222800927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46004.455222800927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46004.455222800927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46004.455222800927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46004.455222800927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46004.455222800927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46004.455222800927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46004.455222800927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46004.455222800927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46004.455222800927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46004.455222800927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46004.455222800927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46004.455222800927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46004.455222800927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46004.455222800927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46004.455222800927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46004.455222800927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46004.455222800927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46004.455222800927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46004.455222800927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46004.455222800927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46004.455222800927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46004.455222800927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46004.455222800927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46004.455222800927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46004.455222800927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46004.455222800927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46004.455222800927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46004.455222800927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46004.455222800927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46004.455222800927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46004.455222800927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46004.455222800927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46004.455222800927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46004.455222800927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46004.455222800927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46004.455222800927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46004.455222800927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46004.455222800927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46004.455222800927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46004.455222800927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46004.455222800927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46004.455222800927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46004.455222800927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46004.455222800927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46004.455222800927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46004.455222800927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46004.455222800927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46004.455222800927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46004.455222800927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46004.455222800927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46004.455222800927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46004.455222800927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46004.455222800927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46004.455222800927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46004.455222800927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46004.455222800927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46004.455222800927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46004.455222800927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46004.455222800927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46004.455222800927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46004.455222800927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46004.455222800927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46004.455222800927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46004.455222800927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46004.455222800927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46004.455222800927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46004.455222800927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46004.455222800927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46004.455222800927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46004.455222800927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46004.455222800927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46004.455222800927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46004.455222800927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46004.455222800927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46004.455222800927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46004.455222800927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46004.455222800927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46004.455222800927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46004.455222800927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46004.455222800927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46004.455222800927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46004.455222800927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46004.455222800927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46004.455222800927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46004.455222800927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46004.455222800927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46004.455222800927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46004.455222800927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46004.455222800927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46004.455222800927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46004.455222800927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46004.455222800927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46004.455222800927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46004.455222800927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46004.455222800927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46004.455222800927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46004.455222800927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46004.455222800927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46004.455222800927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46004.455222800927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46004.455222800927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46004.455222800927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46004.455222800927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46004.455222800927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46004.455222800927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46004.455222800927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46004.455222800927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46004.455222800927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46004.455222800927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46004.455222800927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46004.455222800927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46004.455222800927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46004.455222800927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46004.455222800927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46004.455222800927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46004.455222800927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46004.455222800927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46004.455222800927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46004.455222800927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46004.455222800927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46004.455222800927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46004.455222800927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46004.455222800927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46004.455222800927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46004.455222800927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46004.455222800927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46004.455222800927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46004.455222800927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46004.455222800927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46004.455222800927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46004.455222800927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46004.455222800927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46004.455222800927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46004.455222800927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46004.455222800927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46004.455222800927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46004.455222800927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46004.455222800927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46004.455222800927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46004.455222800927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46004.455222800927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46004.455222800927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46004.455222800927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46004.455222800927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46004.455222800927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46004.455222800927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46004.455222800927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46004.455222800927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46004.455222800927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46004.455222800927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46004.455222800927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46004.455222800927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46004.455222800927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46004.455222800927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46004.455222800927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46004.455222800927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46004.455222800927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46004.455222800927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46004.455222800927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46004.455222800927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46004.455222800927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46004.455222800927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46004.455222800927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46004.455222800927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46004.455222800927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46004.455222800927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46004.455222800927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46004.455222800927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46004.455222800927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46004.455222800927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46004.455222800927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46004.455222800927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46004.455222800927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46004.455222800927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46004.455222800927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46004.455222800927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46004.455222800927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46004.455222800927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46004.455222800927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46004.455222800927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46004.455222800927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46004.455222800927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46004.455222800927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46004.455222800927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46004.455222800927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46004.455222800927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46004.455222800927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46004.455222800927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46004.455222800927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46004.455222800927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46004.455222800927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46004.455222800927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46004.455222800927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46004.455222800927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46004.455222800927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46004.455222800927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46004.455222800927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46004.455222800927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46004.455222800927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46004.455222800927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46004.455222800927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46004.455222800927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46004.455222800927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46004.455222800927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46004.455222800927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46004.455222800927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46004.455222800927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46004.455222800927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46004.455222800927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46004.455222800927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46004.455222800927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46004.455222800927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46004.455222800927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46004.455222800927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46004.455222800927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46004.455222800927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46004.455222800927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46004.455222800927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46004.455222800927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46004.455222800927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46004.455222800927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46004.455222800927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46004.455222800927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46004.455222800927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46004.455222800927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46004.455222800927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46004.455222800927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46004.455222800927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46004.455222800927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46004.455222800927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46004.455222800927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46004.455222800927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46004.455222800927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46004.455222800927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46004.455222800927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46004.455222800927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46004.455222800927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46004.455222800927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46004.455222800927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46004.455222800927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46004.455222800927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46004.455222800927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46004.455222800927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46004.455222800927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46004.455222800927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46004.455222800927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46004.455222800927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46004.455222800927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46004.455222800927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46004.455222800927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46004.455222800927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46004.455222800927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46004.455222800927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46004.455222800927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46004.455222800927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46004.455222800927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46004.455222800927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46004.455222800927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46004.455222800927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46004.455222800927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46004.455222800927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46004.455222800927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46004.455222800927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46004.455222800927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46004.455222800927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46004.455222800927</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46004.455222800927</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