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72" documentId="120_S{2AC9BD13-BADA-5192-A53E-5A8FF88502F6}" xr6:coauthVersionLast="47" xr6:coauthVersionMax="47" xr10:uidLastSave="{A4C3085A-4395-402D-9E60-E761BCEB624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<sst xmlns="http://schemas.openxmlformats.org/spreadsheetml/2006/main" count="180290" uniqueCount="39128">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</sst>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321.43793472222023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8.0805092591617722E-2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45984.386360648146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45984.386360648146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45984.386360648146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45984.386360648146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45984.386360648146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45984.386360648146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45984.386360648146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45984.386360648146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45984.386360648146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45984.386360648146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45984.386360648146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45984.386360648146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45984.386360648146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45984.386360648146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45984.386360648146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45984.386360648146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45984.386360648146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45984.386360648146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45984.386360648146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45984.386360648146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45984.386360648146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45984.386360648146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45984.386360648146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45984.386360648146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45984.386360648146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45984.386360648146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45984.386360648146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45984.386360648146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45984.386360648146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45984.386360648146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45984.386360648146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45984.386360648146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159.38652303240815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45984.38636099537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45984.38636099537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45984.38636099537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45984.38636099537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45984.38636099537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45984.38636099537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45984.38636099537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45984.38636099537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45984.38636099537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45984.38636099537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45984.38636099537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45984.38636099537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45984.38636099537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45984.38636099537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45984.38636099537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45984.38636099537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45984.38636099537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45984.38636099537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45984.38636099537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45984.38636099537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45984.38636099537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45984.38636099537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45984.38636099537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45984.38636099537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45984.38636099537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45984.38636099537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45984.38636099537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45984.38636099537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45984.38636099537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45984.38636099537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45984.38636099537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45984.38636099537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45984.38636099537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45984.38636099537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45984.38636099537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45984.38636099537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45984.38636099537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45984.38636099537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45984.38636099537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45984.38636099537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45984.38636099537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45984.38636099537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45984.38636099537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45984.38636099537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45984.38636099537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45984.38636099537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45984.38636099537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45984.38636099537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45984.38636099537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45984.38636099537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45984.38636099537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45984.38636099537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45984.38636099537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45984.38636099537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45984.38636099537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45984.38636099537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45984.38636099537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45984.38636099537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45984.38636099537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45984.38636099537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45984.38636099537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45984.38636099537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45984.38636099537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45984.38636099537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45984.38636099537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45984.38636099537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45984.38636099537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45984.38636099537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45984.38636099537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45984.38636099537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45984.38636099537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45984.38636099537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45984.38636099537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45984.38636099537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45984.38636099537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45984.38636099537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45984.38636099537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45984.38636099537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45984.38636099537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45984.38636099537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45984.38636099537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45984.38636099537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45984.38636099537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45984.38636099537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45984.38636099537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45984.38636099537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45984.38636099537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45984.38636099537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45984.38636099537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45984.38636099537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45984.38636099537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45984.38636099537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45984.38636099537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45984.38636099537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45984.38636099537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45984.38636099537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45984.38636099537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45984.38636099537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45984.38636099537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45984.38636099537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45984.38636099537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45984.38636099537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45984.38636099537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45984.38636099537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45984.38636099537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45984.38636099537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45984.38636099537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45984.38636099537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45984.38636099537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45984.38636099537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45984.38636099537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45984.38636099537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45984.38636099537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45984.38636099537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45984.38636099537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45984.38636099537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45984.38636099537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45984.38636099537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45984.38636099537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45984.38636099537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45984.38636099537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45984.38636099537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45984.38636099537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45984.38636099537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45984.38636099537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45984.38636099537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45984.38636099537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45984.38636099537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45984.38636099537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45984.38636099537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45984.38636099537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45984.38636099537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45984.38636099537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45984.38636099537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45984.38636099537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45984.38636099537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45984.38636099537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45984.38636099537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45984.38636099537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45984.38636099537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45984.38636099537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45984.38636099537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45984.38636099537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45984.38636099537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45984.38636099537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45984.38636099537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45984.38636099537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45984.38636099537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45984.38636099537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45984.38636099537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45984.38636099537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45984.38636099537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45984.38636099537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45984.38636099537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45984.38636099537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45984.38636099537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45984.38636099537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45984.38636099537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45984.38636099537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45984.38636099537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45984.38636099537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45984.38636099537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45984.38636099537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45984.38636099537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45984.38636099537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45984.38636099537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45984.38636099537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45984.38636099537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45984.38636099537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45984.38636099537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45984.38636099537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45984.38636099537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45984.38636099537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45984.38636099537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45984.38636099537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45984.38636099537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45984.38636099537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45984.38636099537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45984.38636099537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45984.38636099537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45984.38636099537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45984.38636099537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45984.38636099537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45984.38636099537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45984.38636099537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45984.38636099537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45984.38636099537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45984.38636099537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45984.38636099537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45984.38636099537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45984.38636099537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45984.38636099537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45984.38636099537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45984.38636099537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45984.38636099537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45984.38636099537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45984.38636099537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45984.38636099537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45984.38636099537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45984.38636099537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45984.38636099537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45984.38636099537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45984.38636099537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45984.38636099537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45984.38636099537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45984.38636099537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45984.38636099537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45984.38636099537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45984.38636099537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45984.38636099537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45984.38636099537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45984.38636099537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45984.38636099537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45984.38636099537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45984.38636099537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45984.38636099537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45984.38636099537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45984.38636099537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45984.38636099537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45984.38636099537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45984.38636099537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45984.38636099537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45984.38636099537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45984.38636099537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45984.38636099537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45984.38636099537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45984.38636099537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45984.38636099537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45984.38636099537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45984.38636099537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45984.38636099537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45984.38636099537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45984.38636099537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45984.38636099537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45984.38636099537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45984.38636099537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45984.38636099537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45984.38636099537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45984.38636099537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45984.38636099537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45984.38636099537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45984.38636099537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45984.38636099537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45984.38636099537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45984.38636099537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45984.38636099537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45984.38636099537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45984.38636099537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45984.38636099537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45984.38636099537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45984.38636099537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45984.38636099537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45984.38636099537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45984.38636099537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45984.38636099537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45984.38636099537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45984.38636099537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45984.38636099537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45984.38636099537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45984.38636099537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45984.38636099537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45984.38636099537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45984.38636099537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45984.38636099537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45984.38636099537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45984.38636099537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45984.38636099537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45984.38636099537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45984.38636099537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45984.38636099537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45984.38636099537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45984.38636099537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45984.38636099537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45984.38636099537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45984.38636099537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45984.38636099537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45984.38636099537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45984.38636099537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45984.38636099537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45984.38636099537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45984.38636099537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45984.38636099537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45984.38636099537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45984.38636099537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45984.38636099537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45984.38636099537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45984.38636099537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45984.38636099537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45984.38636099537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45984.38636099537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45984.38636099537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45984.38636099537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45984.38636099537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45984.38636099537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45984.38636099537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45984.38636099537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45984.38636099537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45984.38636099537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45984.38636099537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45984.38636099537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45984.38636099537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45984.38636099537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45984.38636099537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45984.38636099537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45984.38636099537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45984.38636099537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45984.38636099537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45984.38636099537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45984.38636099537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45984.38636099537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45984.38636099537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45984.38636099537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45984.38636099537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45984.38636099537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45984.38636099537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45984.38636099537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45984.38636099537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45984.38636099537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45984.38636099537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45984.38636099537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45984.38636099537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45984.38636099537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45984.38636099537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45984.38636099537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45984.38636099537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45984.38636099537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45984.38636099537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45984.38636099537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45984.38636099537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45984.38636099537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45984.38636099537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45984.38636099537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45984.38636099537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45984.38636099537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45984.38636099537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45984.38636099537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45984.38636099537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45984.38636099537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45984.38636099537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45984.38636099537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45984.38636099537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45984.38636099537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45984.38636099537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45984.38636099537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45984.38636099537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45984.38636099537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45984.38636099537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45984.38636099537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45984.38636099537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45984.38636099537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45984.38636099537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45984.38636099537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45984.38636099537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45984.38636099537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45984.38636099537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45984.38636099537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45984.38636099537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45984.38636099537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45984.38636099537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45984.38636099537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45984.38636099537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45984.38636099537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45984.38636099537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45984.38636099537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45984.38636099537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45984.38636099537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45984.38636099537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45984.38636099537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45984.38636099537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45984.38636099537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45984.38636099537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45984.38636099537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45984.38636099537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45984.38636099537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45984.38636099537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45984.38636099537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45984.38636099537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45984.38636099537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45984.38636099537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45984.38636099537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45984.38636099537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45984.38636099537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45984.38636099537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45984.38636099537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45984.38636099537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45984.38636099537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45984.38636099537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45984.38636099537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45984.38636099537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45984.38636099537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45984.38636099537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45984.38636099537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45984.38636099537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45984.38636099537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45984.38636099537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45984.38636099537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45984.38636099537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45984.38636099537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45984.38636099537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45984.38636099537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45984.38636099537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45984.38636099537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45984.38636099537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45984.38636099537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45984.38636099537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45984.38636099537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45984.38636099537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45984.38636099537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45984.38636099537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45984.38636099537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45984.38636099537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45984.38636099537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45984.38636099537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45984.38636099537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45984.38636099537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45984.38636099537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45984.38636099537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45984.38636099537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45984.38636099537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45984.38636099537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45984.38636099537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45984.38636099537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45984.38636099537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45984.38636099537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45984.38636099537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45984.38636099537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45984.38636099537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45984.38636099537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45984.38636099537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45984.38636099537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45984.38636099537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45984.38636099537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45984.38636099537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45984.38636099537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45984.38636099537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45984.38636099537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45984.38636099537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45984.38636099537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45984.38636099537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45984.38636099537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45984.38636099537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45984.38636099537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45984.38636099537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45984.38636099537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45984.38636099537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45984.38636099537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45984.38636099537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45984.38636099537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45984.38636099537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45984.38636099537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45984.38636099537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45984.38636099537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45984.38636099537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45984.38636099537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45984.38636099537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45984.38636099537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45984.38636099537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45984.38636099537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45984.38636099537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45984.38636099537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45984.38636099537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45984.38636099537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45984.38636099537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45984.38636099537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45984.38636099537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45984.38636099537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45984.38636099537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45984.38636099537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45984.38636099537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45984.38636099537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45984.38636099537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45984.38636099537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45984.38636099537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45984.38636099537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45984.38636099537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45984.38636099537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45984.38636099537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45984.38636099537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45984.38636099537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45984.38636099537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45984.38636099537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45984.38636099537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45984.38636099537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45984.38636099537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45984.38636099537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45984.38636099537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45984.38636099537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45984.38636099537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45984.38636099537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45984.38636099537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45984.38636099537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45984.38636099537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45984.38636099537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45984.38636099537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45984.38636099537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45984.38636099537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45984.38636099537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45984.38636099537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45984.38636099537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45984.38636099537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45984.38636099537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45984.38636099537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45984.38636099537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45984.38636099537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45984.38636099537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45984.38636099537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45984.38636099537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45984.38636099537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45984.38636099537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45984.38636099537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45984.38636099537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45984.38636099537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45984.38636099537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45984.38636099537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45984.38636099537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45984.38636099537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45984.38636099537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45984.38636099537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45984.38636099537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45984.38636099537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45984.38636099537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45984.38636099537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45984.38636099537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45984.38636099537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45984.38636099537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45984.38636099537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45984.38636099537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45984.38636099537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45984.38636099537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45984.38636099537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45984.38636099537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45984.38636099537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45984.38636099537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45984.38636099537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45984.38636099537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45984.38636099537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45984.38636099537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45984.38636099537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45984.38636099537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45984.38636099537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45984.38636099537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45984.38636099537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45984.38636099537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45984.38636099537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45984.38636099537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45984.38636099537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45984.38636099537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45984.38636099537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45984.38636099537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45984.38636099537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45984.38636099537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45984.38636099537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45984.38636099537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45984.38636099537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45984.38636099537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45984.38636099537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45984.38636099537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45984.38636099537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45984.38636099537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45984.38636099537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45984.38636099537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45984.38636099537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45984.38636099537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45984.38636099537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45984.38636099537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45984.38636099537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45984.38636099537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45984.38636099537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45984.38636099537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45984.38636099537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45984.38636099537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45984.38636099537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45984.38636099537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45984.38636099537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45984.38636099537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45984.38636099537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45984.38636099537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45984.38636099537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45984.38636099537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45984.38636099537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45984.38636099537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45984.38636099537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45984.38636099537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45984.38636099537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45984.38636099537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45984.38636099537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45984.38636099537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45984.38636099537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45984.38636099537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45984.38636099537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45984.38636099537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45984.38636099537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45984.38636099537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45984.38636099537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45984.38636099537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45984.38636099537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45984.38636099537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45984.38636099537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45984.38636099537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45984.38636099537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45984.38636099537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45984.38636099537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45984.38636099537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45984.38636099537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45984.38636099537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45984.38636099537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45984.38636099537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45984.38636099537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45984.38636099537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45984.38636099537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45984.38636099537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45984.38636099537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45984.38636099537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45984.38636099537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45984.38636099537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45984.38636099537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45984.38636099537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45984.38636099537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45984.38636099537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45984.38636099537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45984.38636099537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45984.38636099537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45984.38636099537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45984.38636099537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45984.38636099537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45984.38636099537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45984.38636099537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45984.38636099537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45984.38636099537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45984.38636099537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45984.38636099537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45984.38636099537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45984.38636099537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45984.38636099537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45984.38636099537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45984.38636099537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45984.38636099537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45984.38636099537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45984.38636099537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45984.38636099537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45984.38636099537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45984.38636099537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45984.38636099537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45984.38636099537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45984.38636099537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45984.38636099537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45984.38636099537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45984.38636099537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45984.38636099537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45984.38636099537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45984.38636099537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45984.38636099537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45984.38636099537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45984.38636099537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45984.38636099537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45984.38636099537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45984.38636099537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45984.38636099537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45984.38636099537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45984.38636099537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45984.38636099537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45984.38636099537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45984.38636099537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45984.38636099537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45984.38636099537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45984.38636099537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45984.38636099537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45984.38636099537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45984.38636099537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45984.38636099537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45984.38636099537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45984.38636099537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45984.38636099537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45984.38636099537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45984.38636099537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45984.38636099537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45984.38636099537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45984.38636099537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45984.38636099537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45984.38636099537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45984.38636099537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45984.38636099537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45984.38636099537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45984.38636099537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45984.38636099537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45984.38636099537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45984.38636099537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45984.38636099537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45984.38636099537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45984.38636099537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45984.38636099537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45984.38636099537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45984.38636099537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45984.38636099537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45984.38636099537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45984.38636099537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45984.38636099537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45984.38636099537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45984.38636099537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45984.38636099537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45984.38636099537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45984.38636099537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45984.38636099537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45984.38636099537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45984.38636099537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45984.38636099537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45984.38636099537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45984.38636099537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45984.38636099537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45984.38636099537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45984.38636099537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45984.38636099537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45984.38636099537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45984.38636099537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45984.38636099537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45984.38636099537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45984.38636099537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45984.38636099537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45984.38636099537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45984.38636099537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45984.38636099537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45984.38636099537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45984.38636099537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45984.38636099537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45984.38636099537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45984.38636099537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45984.38636099537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45984.38636099537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45984.38636099537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45984.38636099537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45984.38636099537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45984.38636099537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45984.38636099537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45984.38636099537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45984.38636099537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45984.38636099537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45984.38636099537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45984.38636099537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45984.38636099537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45984.38636099537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45984.38636099537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45984.38636099537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45984.38636099537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45984.38636099537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45984.38636099537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45984.38636099537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45984.38636099537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45984.38636099537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45984.38636099537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45984.38636099537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45984.38636099537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45984.38636099537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45984.38636099537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45984.38636099537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45984.38636099537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45984.38636099537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45984.38636099537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45984.38636099537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45984.38636099537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45984.38636099537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45984.38636099537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45984.38636099537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45984.38636099537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45984.38636099537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45984.38636099537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45984.38636099537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45984.38636099537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45984.38636099537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45984.38636099537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45984.38636099537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45984.38636099537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45984.38636099537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45984.38636099537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45984.38636099537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45984.38636099537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45984.38636099537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45984.38636099537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45984.38636099537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45984.38636099537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45984.38636099537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45984.38636099537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45984.38636099537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45984.38636099537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45984.38636099537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45984.38636099537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45984.38636099537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45984.38636099537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45984.38636099537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45984.38636099537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45984.38636099537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45984.38636099537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45984.38636099537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45984.38636099537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45984.38636099537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45984.38636099537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45984.38636099537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45984.38636099537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45984.38636099537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45984.38636099537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45984.38636099537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45984.38636099537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45984.38636099537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45984.38636099537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45984.38636099537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45984.38636099537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45984.38636099537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45984.38636099537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45984.38636099537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45984.38636099537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45984.38636099537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45984.38636099537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45984.38636099537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45984.38636099537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45984.38636099537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45984.38636099537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45984.38636099537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45984.38636099537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45984.38636099537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45984.38636099537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45984.38636099537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45984.38636099537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45984.38636099537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45984.38636099537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45984.38636099537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45984.38636099537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45984.38636099537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45984.38636099537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45984.38636099537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45984.38636099537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45984.38636099537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45984.38636099537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45984.38636099537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45984.38636099537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45984.38636099537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45984.38636099537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45984.38636099537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45984.38636099537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45984.38636099537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45984.38636099537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45984.38636099537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45984.38636099537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45984.38636099537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45984.38636099537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45984.38636099537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45984.38636099537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45984.38636099537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45984.38636099537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45984.38636099537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45984.38636099537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45984.38636099537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45984.38636099537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45984.38636099537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45984.38636099537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45984.38636099537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45984.38636099537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45984.38636099537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45984.38636099537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45984.38636099537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45984.38636099537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45984.38636099537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45984.38636099537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45984.38636099537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45984.38636099537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45984.38636099537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45984.38636099537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45984.38636099537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45984.38636099537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45984.38636099537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45984.38636099537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45984.38636099537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45984.38636099537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45984.38636099537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45984.38636099537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45984.38636099537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45984.38636099537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45984.38636099537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45984.38636099537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45984.38636099537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45984.38636099537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45984.38636099537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45984.38636099537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45984.38636099537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45984.38636099537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45984.38636099537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45984.38636099537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45984.38636099537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45984.38636099537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45984.38636099537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45984.38636099537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45984.38636099537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45984.38636099537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45984.38636099537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45984.38636099537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45984.38636099537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45984.38636099537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45984.38636099537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45984.38636099537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45984.38636099537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45984.38636099537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45984.38636099537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45984.38636099537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45984.38636099537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45984.38636099537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45984.38636099537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45984.38636099537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45984.38636099537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45984.38636099537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45984.38636099537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45984.38636099537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45984.38636099537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45984.38636099537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45984.38636099537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45984.38636099537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45984.38636099537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45984.38636099537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45984.38636099537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45984.38636099537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45984.38636099537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45984.38636099537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45984.38636099537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45984.38636099537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45984.38636099537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45984.38636099537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45984.38636099537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45984.38636099537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45984.38636099537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45984.38636099537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45984.38636099537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45984.38636099537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45984.38636099537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45984.38636099537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45984.38636099537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45984.38636099537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45984.38636099537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45984.38636099537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45984.38636099537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45984.38636099537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45984.38636099537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45984.38636099537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45984.38636099537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45984.38636099537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45984.38636099537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45984.38636099537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45984.38636099537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45984.38636099537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45984.38636099537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45984.38636099537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45984.38636099537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45984.38636099537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45984.38636099537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45984.38636099537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45984.38636099537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45984.38636099537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45984.38636099537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45984.38636099537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45984.38636099537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45984.38636099537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45984.38636099537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45984.38636099537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45984.38636099537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45984.38636099537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45984.38636099537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45984.38636099537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45984.38636099537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45984.38636099537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45984.38636099537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45984.38636099537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45984.38636099537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45984.38636099537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45984.38636099537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45984.38636099537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45984.38636099537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45984.38636099537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45984.38636099537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45984.38636099537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45984.38636099537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45984.38636099537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45984.38636099537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45984.38636099537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45984.38636099537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45984.38636099537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45984.38636099537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45984.38636099537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45984.38636099537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45984.38636099537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45984.38636099537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45984.38636099537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45984.38636099537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45984.38636099537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45984.38636099537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45984.38636099537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45984.38636099537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45984.38636099537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45984.38636099537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45984.38636099537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45984.38636099537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45984.38636099537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45984.38636099537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45984.38636099537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45984.38636099537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45984.38636099537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45984.38636099537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45984.38636099537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45984.38636099537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45984.38636099537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45984.38636099537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45984.38636099537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45984.38636099537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45984.38636099537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45984.38636099537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45984.38636099537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45984.38636099537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45984.38636099537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45984.38636099537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45984.38636099537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45984.38636099537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45984.38636099537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45984.38636099537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45984.38636099537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45984.38636099537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45984.38636099537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45984.38636099537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45984.38636099537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45984.38636099537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45984.38636099537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45984.38636099537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45984.38636099537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45984.38636099537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45984.38636099537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45984.38636099537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45984.38636099537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45984.38636099537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45984.38636099537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45984.38636099537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45984.38636099537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45984.38636099537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45984.38636099537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45984.38636099537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45984.38636099537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45984.38636099537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45984.38636099537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45984.38636099537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45984.38636099537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45984.38636099537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45984.38636099537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45984.38636099537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45984.38636099537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45984.38636099537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45984.38636099537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45984.38636099537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45984.38636099537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45984.38636099537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45984.38636099537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45984.38636099537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45984.38636099537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45984.38636099537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45984.38636099537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45984.38636099537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45984.38636099537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45984.38636099537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45984.38636099537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45984.38636099537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45984.38636099537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45984.38636099537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45984.38636099537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45984.38636099537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45984.38636099537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45984.38636099537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45984.38636099537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45984.38636099537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45984.38636099537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45984.38636099537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45984.38636099537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45984.38636099537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45984.38636099537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45984.38636099537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45984.38636099537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45984.38636099537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45984.38636099537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45984.38636099537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45984.38636099537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45984.38636099537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45984.38636099537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45984.38636099537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45984.38636099537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45984.38636099537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45984.38636099537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45984.38636099537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45984.38636099537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45984.38636099537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45984.38636099537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45984.38636099537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45984.38636099537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45984.38636099537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45984.38636099537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45984.38636099537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45984.38636099537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45984.38636099537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45984.38636099537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45984.38636099537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45984.38636099537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45984.38636099537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45984.38636099537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45984.38636099537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45984.38636099537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45984.38636099537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45984.38636099537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45984.38636099537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45984.38636099537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45984.38636099537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45984.38636099537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45984.38636099537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45984.38636099537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45984.38636099537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45984.38636099537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45984.38636099537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280.90564340277342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45984.386360648146</v>
      </c>
      <c r="H3" s="95">
        <v>45983.94866898148</v>
      </c>
      <c r="I3" s="113" t="str">
        <f>IFERROR(VLOOKUP(D3,DB!A:F,6,0),"")</f>
        <v>Sceco</v>
      </c>
      <c r="J3" s="113" t="str">
        <f>IFERROR(VLOOKUP(D3,DB!A:G,7,0),"")</f>
        <v>In progress</v>
      </c>
      <c r="K3" s="97" t="s">
        <v>39110</v>
      </c>
      <c r="L3" s="91" t="str">
        <f>IFERROR(VLOOKUP(D3,DB!A:I,9,0),"")</f>
        <v>Latis</v>
      </c>
    </row>
    <row r="4" spans="1:16" ht="15" customHeight="1">
      <c r="A4" s="113" t="s">
        <v>39109</v>
      </c>
      <c r="B4" s="113" t="str">
        <f>IFERROR(VLOOKUP(D4,DB!A:K,11,0),"")</f>
        <v>R4</v>
      </c>
      <c r="C4" s="93">
        <v>2</v>
      </c>
      <c r="D4" s="91" t="s">
        <v>36675</v>
      </c>
      <c r="E4" s="94" t="s">
        <v>39021</v>
      </c>
      <c r="F4" s="95"/>
      <c r="G4" s="96">
        <f ca="1">IFERROR(NOW()-F4,"")</f>
        <v>45984.386360648146</v>
      </c>
      <c r="H4" s="95">
        <v>45984.35125</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ca="1">IFERROR(NOW()-F5,"")</f>
        <v>45984.386360648146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45984.386360648146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45984.386360648146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45984.386360763892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45984.386360763892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45984.386360763892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45984.386360763892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45984.386360763892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45984.386360763892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45984.386360763892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45984.386360763892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45984.386360763892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45984.386360763892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45984.386360763892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45984.386360763892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45984.38636099537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45984.38636099537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45984.38636099537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45984.38636099537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45984.38636099537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45984.38636099537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45984.38636099537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45984.38636099537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45984.38636099537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45984.38636099537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45984.38636099537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45984.38636099537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45984.38636099537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45984.38636099537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45984.38636099537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45984.38636099537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45984.38636099537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45984.38636099537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45984.38636099537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45984.38636099537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45984.38636099537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45984.38636099537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45984.38636099537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45984.38636099537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45984.38636099537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45984.38636099537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45984.38636099537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45984.38636099537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45984.38636099537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45984.38636099537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45984.38636099537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45984.38636099537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45984.38636099537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45984.38636099537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45984.38636099537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45984.38636099537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45984.38636099537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45984.38636099537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45984.38636099537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45984.38636099537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45984.38636099537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45984.38636099537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45984.38636099537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45984.38636099537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45984.38636099537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45984.38636099537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45984.38636099537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45984.38636099537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45984.38636099537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45984.38636099537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45984.38636099537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45984.38636099537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45984.38636099537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45984.38636099537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45984.38636099537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45984.38636099537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45984.38636099537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45984.38636099537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45984.38636099537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45984.38636099537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45984.38636099537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45984.38636099537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45984.38636099537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45984.38636099537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45984.38636099537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45984.38636099537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45984.38636099537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45984.38636099537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45984.38636099537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45984.38636099537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45984.38636099537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45984.38636099537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45984.38636099537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45984.38636099537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45984.38636099537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45984.38636099537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45984.38636099537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45984.38636099537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45984.38636099537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45984.38636099537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45984.38636099537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45984.38636099537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45984.38636099537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45984.38636099537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45984.38636099537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45984.38636099537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45984.38636099537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45984.38636099537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45984.38636099537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45984.38636099537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45984.38636099537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45984.38636099537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45984.38636099537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45984.38636099537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45984.38636099537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45984.38636099537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45984.38636099537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45984.38636099537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45984.38636099537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45984.38636099537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45984.38636099537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45984.38636099537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45984.38636099537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45984.38636099537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45984.38636099537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45984.38636099537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45984.38636099537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45984.38636099537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45984.38636099537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45984.38636099537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45984.38636099537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45984.38636099537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45984.38636099537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45984.38636099537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45984.38636099537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45984.38636099537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45984.38636099537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45984.38636099537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45984.38636099537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45984.38636099537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45984.38636099537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45984.38636099537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45984.38636099537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45984.38636099537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45984.38636099537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45984.38636099537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45984.38636099537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45984.38636099537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45984.38636099537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45984.38636099537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45984.38636099537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45984.38636099537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45984.38636099537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45984.38636099537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45984.38636099537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45984.38636099537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45984.38636099537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45984.38636099537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45984.38636099537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45984.38636099537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45984.38636099537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45984.38636099537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45984.38636099537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45984.38636099537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45984.38636099537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45984.38636099537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45984.38636099537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45984.38636099537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45984.38636099537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45984.38636099537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45984.38636099537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45984.38636099537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45984.38636099537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45984.38636099537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45984.38636099537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45984.38636099537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45984.38636099537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45984.38636099537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45984.38636099537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45984.38636099537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45984.38636099537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45984.38636099537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45984.38636099537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45984.38636099537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45984.38636099537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45984.38636099537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45984.38636099537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45984.38636099537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45984.38636099537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45984.38636099537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45984.38636099537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45984.38636099537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45984.38636099537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45984.38636099537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45984.38636099537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45984.38636099537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45984.38636099537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45984.38636099537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45984.38636099537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45984.38636099537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45984.38636099537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45984.38636099537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45984.38636099537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45984.38636099537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45984.38636099537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45984.38636099537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45984.38636099537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45984.38636099537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45984.38636099537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45984.38636099537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45984.38636099537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45984.38636099537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45984.38636099537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45984.38636099537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45984.38636099537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45984.38636099537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45984.38636099537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45984.38636099537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45984.38636099537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45984.38636099537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45984.38636099537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45984.38636099537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45984.38636099537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45984.38636099537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45984.38636099537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45984.38636099537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45984.38636099537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45984.38636099537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45984.38636099537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45984.38636099537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45984.38636099537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45984.38636099537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45984.38636099537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45984.38636099537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45984.38636099537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45984.38636099537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45984.38636099537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45984.38636099537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45984.38636099537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45984.38636099537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45984.38636099537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45984.38636099537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45984.38636099537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45984.38636099537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45984.38636099537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45984.38636099537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45984.38636099537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45984.38636099537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45984.38636099537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45984.38636099537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45984.38636099537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45984.38636099537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45984.38636099537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45984.38636099537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45984.38636099537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45984.38636099537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45984.38636099537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45984.38636099537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45984.38636099537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45984.38636099537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45984.38636099537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45984.38636099537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45984.38636099537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45984.38636099537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45984.38636099537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45984.38636099537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45984.38636099537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45984.38636099537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45984.38636099537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45984.38636099537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45984.38636099537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45984.38636099537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45984.38636099537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45984.38636099537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45984.38636099537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45984.38636099537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45984.38636099537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45984.38636099537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45984.38636099537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45984.38636099537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45984.38636099537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45984.38636099537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45984.38636099537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45984.38636099537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45984.38636099537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45984.38636099537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45984.38636099537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45984.38636099537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45984.38636099537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45984.38636099537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45984.38636099537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45984.38636099537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45984.38636099537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45984.38636099537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45984.38636099537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45984.38636099537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45984.38636099537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45984.38636099537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45984.38636099537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45984.38636099537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45984.38636099537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45984.38636099537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45984.38636099537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45984.38636099537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45984.38636099537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45984.38636099537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45984.38636099537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45984.38636099537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45984.38636099537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45984.38636099537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45984.38636099537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45984.38636099537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45984.38636099537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45984.38636099537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45984.38636099537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45984.38636099537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45984.38636099537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45984.38636099537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45984.38636099537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45984.38636099537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45984.38636099537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45984.38636099537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45984.38636099537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45984.38636099537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45984.38636099537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45984.38636099537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45984.38636099537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45984.38636099537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45984.38636099537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45984.38636099537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45984.38636099537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45984.38636099537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45984.38636099537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45984.38636099537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45984.38636099537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45984.38636099537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45984.38636099537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45984.38636099537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45984.38636099537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45984.38636099537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45984.38636099537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45984.38636099537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45984.38636099537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45984.38636099537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45984.38636099537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45984.38636099537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45984.38636099537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45984.38636099537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45984.38636099537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45984.38636099537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45984.38636099537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45984.38636099537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45984.38636099537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45984.38636099537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45984.38636099537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45984.38636099537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45984.38636099537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45984.38636099537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45984.38636099537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45984.38636099537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45984.38636099537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45984.38636099537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45984.38636099537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45984.38636099537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45984.38636099537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45984.38636099537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45984.38636099537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45984.38636099537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45984.38636099537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45984.38636099537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45984.38636099537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45984.38636099537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45984.38636099537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45984.38636099537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45984.38636099537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45984.38636099537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45984.38636099537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45984.38636099537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45984.38636099537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45984.38636099537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45984.38636099537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45984.38636099537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45984.38636099537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45984.38636099537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45984.38636099537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45984.38636099537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45984.38636099537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45984.38636099537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45984.38636099537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45984.38636099537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45984.38636099537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45984.38636099537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45984.38636099537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45984.38636099537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45984.38636099537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45984.38636099537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45984.38636099537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45984.38636099537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45984.38636099537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45984.38636099537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45984.38636099537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45984.38636099537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45984.38636099537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45984.38636099537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45984.38636099537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45984.38636099537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45984.38636099537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45984.38636099537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45984.38636099537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45984.38636099537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45984.38636099537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45984.38636099537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45984.38636099537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45984.38636099537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45984.38636099537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45984.38636099537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45984.38636099537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45984.38636099537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45984.38636099537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45984.38636099537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45984.38636099537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45984.38636099537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45984.38636099537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45984.38636099537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45984.38636099537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45984.38636099537</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92.554300810181303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58.197483680552978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35.725249884257209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6.8715574074085453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3.0130620370327961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33320</v>
      </c>
      <c r="E7" s="128" t="s">
        <v>39021</v>
      </c>
      <c r="F7" s="128">
        <v>45984.303518518522</v>
      </c>
      <c r="G7" s="111">
        <f ca="1">IFERROR(NOW()-F7,"")</f>
        <v>8.284212962462334E-2</v>
      </c>
      <c r="H7" s="128">
        <v>45984.305439814816</v>
      </c>
      <c r="I7" s="109" t="str">
        <f>IFERROR(VLOOKUP(D7,DB!A:F,6,0),"")</f>
        <v>SCECO</v>
      </c>
      <c r="J7" s="109" t="str">
        <f>IFERROR(VLOOKUP(D7,DB!A:G,7,0),"")</f>
        <v>Dead</v>
      </c>
      <c r="K7" s="109" t="s">
        <v>39123</v>
      </c>
      <c r="L7" s="109" t="str">
        <f>IFERROR(VLOOKUP(D7,DB!A:I,9,0),"")</f>
        <v>Latis</v>
      </c>
    </row>
    <row r="8" spans="1:13">
      <c r="A8" s="109" t="s">
        <v>39124</v>
      </c>
      <c r="B8" s="109" t="str">
        <f>IFERROR(VLOOKUP(D8,DB!A:K,11,0),"")</f>
        <v>R5</v>
      </c>
      <c r="C8" s="109">
        <v>1</v>
      </c>
      <c r="D8" s="109" t="s">
        <v>36881</v>
      </c>
      <c r="E8" s="128" t="s">
        <v>39021</v>
      </c>
      <c r="F8" s="109" t="s">
        <v>39125</v>
      </c>
      <c r="G8" s="111" t="str">
        <f ca="1">IFERROR(NOW()-F8,"")</f>
        <v/>
      </c>
      <c r="H8" s="128">
        <v>45984.365185185183</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45984.386360648146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45984.386360648146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45984.386360648146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45984.386360648146</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45984.386360648146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45984.386360648146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45984.386360648146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45984.386360648146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45984.386360648146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45984.386360648146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45984.386360648146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45984.386360648146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45984.386360648146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45984.386360648146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45984.386360648146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45984.386360648146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45984.386360648146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45984.386360648146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45984.386360648146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45984.386360648146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45984.386360648146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45984.386360648146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45984.386360648146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45984.386360648146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45984.386360648146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45984.386360648146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45984.386360648146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45984.386360648146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45984.386360648146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45984.386360648146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45984.386360648146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45984.386360648146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45984.386360648146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45984.386360648146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45984.386360648146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45984.386360648146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45984.386360648146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45984.386360648146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45984.386360648146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45984.386360648146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45984.386360648146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45984.386360648146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45984.386360648146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45984.386360648146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45984.386360648146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45984.386360648146</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45984.386360648146</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45984.386360648146</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45984.386360648146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45984.386360648146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45984.386360648146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45984.386360648146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45984.386360648146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45984.386360648146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45984.386360648146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45984.386360648146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45984.386360648146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45984.386360648146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45984.386360648146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45984.386360648146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45984.386360648146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45984.386360648146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45984.386360648146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45984.386360648146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45984.386360648146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45984.386360648146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45984.386360648146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45984.386360648146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45984.386360648146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45984.386360648146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45984.386360648146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45984.386360648146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45984.386360648146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45984.386360648146</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45984.38636099537</v>
      </c>
      <c r="H2" s="121">
        <v>45984.308935185189</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R6</v>
      </c>
      <c r="C3" s="120"/>
      <c r="D3" s="119" t="s">
        <v>29399</v>
      </c>
      <c r="E3" s="109"/>
      <c r="F3" s="121"/>
      <c r="G3" s="104">
        <f t="shared" ca="1" si="0"/>
        <v>45984.38636099537</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45984.38636099537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45984.38636099537</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45984.386360648146</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45984.386360648146</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45984.386360648146</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45984.386360648146</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45984.386360648146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45984.386360648146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45984.386360648146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45984.386360648146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45984.386360648146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45984.386360648146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45984.386360648146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45984.386360648146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45984.386360648146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45984.386360648146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45984.386360648146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45984.386360648146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45984.386360648146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45984.386360648146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45984.386360648146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45984.386360648146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45984.386360648146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45984.386360648146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45984.386360648146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45984.386360648146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45984.386360648146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45984.386360648146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45984.386360648146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45984.386360648146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45984.386360648146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45984.386360648146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45984.386360648146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45984.386360648146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45984.386360648146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45984.386360648146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45984.386360648146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45984.386360648146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45984.386360648146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45984.386360648146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45984.386360648146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45984.386360648146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45984.386360648146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45984.386360648146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45984.386360648146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45984.386360648146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45984.386360648146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45984.386360648146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45984.386360648146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45984.386360648146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45984.386360648146</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