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9372" documentId="120_S{2AC9BD13-BADA-5192-A53E-5A8FF88502F6}" xr6:coauthVersionLast="47" xr6:coauthVersionMax="47" xr10:uidLastSave="{D86DC030-B094-4DB8-BDF1-F290460F5CED}"/>
  <bookViews>
    <workbookView xWindow="-120" yWindow="-120" windowWidth="38640" windowHeight="21120"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9" l="1"/>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15" i="1"/>
  <c r="G15" i="1"/>
  <c r="I15" i="1"/>
  <c r="J15" i="1"/>
  <c r="L15" i="1"/>
  <c r="B16" i="1"/>
  <c r="G16" i="1"/>
  <c r="I16" i="1"/>
  <c r="J16" i="1"/>
  <c r="L16" i="1"/>
  <c r="B17" i="1"/>
  <c r="G17" i="1"/>
  <c r="I17" i="1"/>
  <c r="J17" i="1"/>
  <c r="L17" i="1"/>
  <c r="G2" i="1"/>
  <c r="B2" i="9"/>
  <c r="G2" i="9"/>
  <c r="I2" i="9"/>
  <c r="J2" i="9"/>
  <c r="L2"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G2" i="5"/>
  <c r="L3" i="1"/>
  <c r="L4" i="1"/>
  <c r="L5" i="1"/>
  <c r="L6" i="1"/>
  <c r="L7" i="1"/>
  <c r="L8" i="1"/>
  <c r="L9" i="1"/>
  <c r="L10" i="1"/>
  <c r="L11" i="1"/>
  <c r="L12" i="1"/>
  <c r="L13" i="1"/>
  <c r="L14" i="1"/>
  <c r="J3" i="1"/>
  <c r="J4" i="1"/>
  <c r="J5" i="1"/>
  <c r="J6" i="1"/>
  <c r="J7" i="1"/>
  <c r="J8" i="1"/>
  <c r="J9" i="1"/>
  <c r="J10" i="1"/>
  <c r="J11" i="1"/>
  <c r="J12" i="1"/>
  <c r="J13" i="1"/>
  <c r="J14" i="1"/>
  <c r="I3" i="1"/>
  <c r="I4" i="1"/>
  <c r="I5" i="1"/>
  <c r="I6" i="1"/>
  <c r="I7" i="1"/>
  <c r="I8" i="1"/>
  <c r="I9" i="1"/>
  <c r="I10" i="1"/>
  <c r="I11" i="1"/>
  <c r="I12" i="1"/>
  <c r="I13" i="1"/>
  <c r="I14" i="1"/>
  <c r="G3" i="1"/>
  <c r="G4" i="1"/>
  <c r="G5" i="1"/>
  <c r="G6" i="1"/>
  <c r="G7" i="1"/>
  <c r="G8" i="1"/>
  <c r="G9" i="1"/>
  <c r="G10" i="1"/>
  <c r="G11" i="1"/>
  <c r="G12" i="1"/>
  <c r="G13" i="1"/>
  <c r="G14" i="1"/>
  <c r="B3" i="1"/>
  <c r="B4" i="1"/>
  <c r="B5" i="1"/>
  <c r="B6" i="1"/>
  <c r="B7" i="1"/>
  <c r="B8" i="1"/>
  <c r="B9" i="1"/>
  <c r="B10" i="1"/>
  <c r="B11" i="1"/>
  <c r="B12" i="1"/>
  <c r="B13" i="1"/>
  <c r="B14"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<sst xmlns="http://schemas.openxmlformats.org/spreadsheetml/2006/main" count="180319" uniqueCount="39136">
  <si>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</si>
  <si>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</si>
  <si>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</si>
  <si>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</si>
  <si>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</si>
  <si>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</si>
  <si>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</si>
  <si>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</si>
  <si>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</si>
  <si>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</si>
  <si>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</si>
  <si>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</si>
  <si>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</si>
  <si>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</si>
  <si>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</si>
  <si>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</si>
  <si>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</si>
  <si>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</si>
  <si>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</si>
  <si>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</si>
  <si>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</si>
  <si>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</si>
  <si>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</si>
  <si>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</si>
  <si>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</si>
  <si>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</si>
  <si>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</si>
  <si>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</si>
  <si>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</si>
  <si>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</si>
  <si>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</si>
  <si>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</si>
  <si>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</si>
  <si>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</si>
  <si>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</si>
  <si>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</si>
  <si>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</si>
  <si>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</si>
  <si>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</si>
  <si>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</si>
  <si>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</si>
  <si>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</si>
  <si>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</si>
  <si>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</si>
  <si>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</si>
  <si>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</si>
  <si>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</si>
  <si>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</si>
  <si>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</si>
  <si>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</si>
  <si>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</si>
  <si>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</si>
  <si>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</si>
  <si>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</si>
  <si>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</si>
  <si>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</si>
  <si>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</si>
  <si>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</si>
  <si>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</si>
  <si>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</si>
  <si>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</si>
  <si>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</si>
  <si>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</si>
  <si>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</si>
  <si>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</si>
  <si>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</si>
  <si>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</si>
  <si>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</si>
  <si>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</si>
  <si>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</si>
  <si>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</si>
  <si>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</si>
  <si>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</si>
  <si>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</si>
  <si>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</si>
  <si>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</si>
  <si>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</si>
  <si>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</si>
  <si>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</si>
  <si>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</si>
  <si>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</si>
  <si>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</si>
  <si>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</si>
  <si>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</si>
  <si>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</si>
  <si>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</si>
  <si>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</si>
  <si>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</si>
  <si>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</si>
  <si>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</si>
  <si>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</si>
  <si>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</si>
  <si>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</si>
  <si>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</si>
  <si>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</si>
  <si>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</si>
  <si>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</si>
  <si>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</si>
  <si>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</si>
  <si>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</si>
  <si>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</si>
  <si>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</si>
  <si>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</si>
  <si>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</si>
  <si>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</si>
  <si>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</si>
  <si>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</si>
  <si>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</si>
  <si>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</si>
  <si>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</si>
  <si>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</si>
  <si>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</si>
  <si>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</si>
  <si>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</si>
  <si>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</si>
  <si>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</si>
  <si>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</si>
  <si>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</si>
  <si>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</si>
  <si>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</si>
  <si>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</si>
  <si>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</si>
  <si>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</si>
  <si>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</si>
  <si>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</si>
  <si>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</si>
  <si>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</si>
  <si>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</si>
  <si>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</si>
  <si>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</si>
  <si>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</si>
  <si>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</si>
  <si>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</si>
  <si>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</si>
  <si>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</si>
  <si>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</si>
  <si>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</si>
  <si>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</si>
  <si>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</si>
  <si>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</si>
  <si>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</si>
  <si>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</si>
  <si>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</si>
  <si>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</si>
  <si>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</si>
  <si>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</si>
  <si>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</si>
  <si>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</si>
  <si>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</si>
  <si>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</si>
  <si>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</si>
  <si>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</si>
  <si>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</si>
  <si>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</si>
  <si>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</si>
  <si>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</si>
  <si>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</si>
  <si>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</si>
  <si>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</si>
  <si>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</si>
  <si>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</si>
  <si>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</si>
  <si>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</si>
  <si>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</si>
  <si>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</si>
  <si>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</si>
  <si>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</si>
  <si>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</si>
  <si>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</si>
  <si>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</si>
  <si>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</si>
  <si>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</si>
  <si>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</si>
  <si>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</si>
  <si>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</si>
  <si>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</si>
  <si>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</si>
  <si>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</si>
  <si>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</si>
  <si>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</si>
  <si>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</si>
  <si>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</si>
  <si>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</si>
  <si>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</si>
  <si>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</si>
  <si>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</si>
  <si>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</si>
  <si>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</si>
  <si>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</si>
  <si>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</si>
  <si>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</si>
  <si>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</si>
  <si>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</si>
  <si>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</si>
  <si>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</si>
  <si>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</si>
  <si>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</si>
  <si>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</si>
  <si>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</si>
  <si>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</si>
  <si>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</si>
  <si>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</si>
  <si>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</si>
  <si>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</si>
  <si>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</si>
  <si>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</si>
  <si>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</si>
  <si>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</si>
  <si>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</si>
  <si>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</si>
  <si>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</si>
  <si>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</si>
  <si>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</si>
  <si>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</si>
  <si>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</si>
  <si>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</si>
  <si>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</si>
  <si>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</si>
  <si>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</si>
  <si>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</si>
  <si>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</si>
  <si>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</si>
  <si>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</si>
  <si>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</si>
  <si>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</si>
  <si>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</si>
  <si>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</si>
  <si>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</si>
  <si>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</si>
  <si>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</si>
  <si>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</si>
  <si>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</si>
  <si>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</si>
  <si>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</si>
  <si>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</si>
  <si>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</si>
  <si>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</si>
  <si>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</si>
  <si>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</si>
  <si>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</si>
  <si>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</si>
  <si>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</si>
  <si>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</si>
  <si>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</si>
  <si>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</si>
  <si>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</si>
  <si>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</si>
  <si>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</si>
  <si>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</si>
  <si>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</si>
  <si>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</si>
  <si>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</si>
  <si>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</si>
  <si>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</si>
  <si>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</si>
  <si>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</si>
  <si>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</si>
  <si>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</si>
  <si>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</si>
  <si>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</si>
  <si>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</si>
  <si>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</si>
  <si>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</si>
  <si>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</si>
  <si>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</si>
  <si>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</si>
  <si>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</si>
  <si>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</si>
  <si>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</si>
  <si>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</si>
  <si>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</si>
  <si>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</si>
  <si>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</si>
  <si>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</si>
  <si>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</si>
  <si>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</si>
  <si>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</si>
  <si>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</si>
  <si>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</si>
  <si>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</si>
  <si>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</si>
  <si>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</si>
  <si>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</si>
  <si>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</si>
  <si>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</si>
  <si>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</si>
  <si>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</si>
  <si>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</si>
  <si>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</si>
  <si>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</si>
  <si>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</si>
  <si>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</si>
  <si>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</si>
  <si>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</si>
  <si>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</si>
  <si>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</si>
  <si>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</si>
  <si>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</si>
  <si>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</si>
  <si>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</si>
  <si>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</si>
  <si>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</si>
  <si>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</si>
  <si>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</si>
  <si>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</si>
  <si>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</si>
  <si>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</si>
  <si>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</si>
  <si>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</si>
  <si>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</si>
  <si>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</si>
  <si>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</si>
  <si>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</si>
  <si>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</si>
  <si>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</si>
  <si>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</si>
  <si>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</si>
  <si>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</si>
  <si>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</si>
  <si>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</si>
  <si>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</si>
  <si>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</si>
  <si>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</si>
  <si>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</si>
  <si>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</si>
  <si>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</si>
  <si>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</si>
  <si>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</si>
  <si>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</si>
  <si>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</si>
  <si>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</si>
  <si>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</si>
  <si>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</si>
  <si>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</si>
  <si>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</si>
  <si>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</si>
  <si>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</si>
  <si>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</si>
  <si>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</si>
  <si>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</si>
  <si>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</si>
  <si>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</si>
  <si>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</si>
  <si>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</si>
  <si>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</si>
  <si>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</si>
  <si>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</si>
  <si>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</si>
  <si>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</si>
  <si>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</si>
  <si>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</si>
  <si>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</si>
  <si>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</si>
  <si>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</si>
  <si>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</si>
  <si>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</si>
  <si>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</si>
  <si>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</si>
  <si>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</si>
  <si>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</si>
  <si>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</si>
  <si>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</si>
  <si>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</si>
  <si>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</si>
  <si>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</si>
  <si>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</si>
  <si>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</si>
  <si>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</si>
  <si>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</si>
  <si>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</si>
  <si>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</si>
  <si>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</si>
  <si>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</si>
  <si>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</si>
  <si>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</si>
  <si>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</si>
  <si>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</si>
  <si>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</si>
  <si>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</si>
  <si>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</si>
  <si>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</si>
  <si>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</si>
  <si>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</si>
  <si>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</si>
  <si>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</si>
  <si>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</si>
  <si>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</si>
  <si>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</si>
  <si>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</si>
  <si>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</si>
  <si>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</si>
  <si>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</si>
  <si>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</si>
  <si>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</si>
  <si>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</si>
  <si>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</si>
  <si>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</si>
  <si>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</si>
  <si>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</si>
  <si>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</si>
  <si>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</si>
  <si>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</si>
  <si>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</si>
  <si>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</si>
  <si>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</si>
  <si>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</si>
  <si>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</si>
  <si>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</si>
  <si>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</si>
  <si>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</si>
  <si>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</si>
  <si>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</si>
  <si>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</si>
  <si>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</si>
  <si>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</si>
  <si>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</si>
  <si>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</si>
  <si>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</si>
  <si>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</si>
  <si>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</si>
  <si>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</si>
  <si>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</si>
  <si>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</si>
  <si>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</si>
  <si>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</si>
  <si>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</si>
  <si>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</si>
  <si>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</si>
  <si>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</si>
  <si>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</si>
  <si>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</si>
  <si>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</si>
  <si>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</si>
  <si>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</si>
  <si>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</si>
  <si>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</si>
  <si>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</si>
  <si>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</si>
  <si>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</si>
  <si>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</si>
  <si>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</si>
  <si>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</si>
  <si>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</si>
  <si>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</si>
  <si>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</si>
  <si>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</si>
  <si>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</si>
  <si>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</si>
  <si>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</si>
  <si>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</si>
  <si>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</si>
  <si>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</si>
  <si>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</si>
  <si>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</si>
  <si>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</si>
  <si>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</si>
  <si>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</si>
  <si>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</si>
  <si>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</si>
  <si>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</si>
  <si>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</si>
  <si>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</si>
  <si>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</si>
  <si>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</si>
  <si>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</si>
  <si>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</si>
  <si>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</si>
  <si>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</si>
  <si>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</si>
  <si>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</si>
  <si>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</si>
  <si>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</si>
  <si>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</si>
  <si>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</si>
  <si>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</si>
  <si>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</si>
  <si>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</si>
  <si>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</si>
  <si>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</si>
  <si>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</si>
  <si>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</si>
  <si>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</si>
  <si>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</si>
  <si>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</si>
  <si>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</si>
  <si>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</si>
  <si>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</si>
  <si>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</si>
  <si>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</si>
  <si>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</si>
  <si>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</si>
  <si>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</si>
  <si>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</si>
  <si>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</si>
  <si>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</si>
  <si>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</si>
  <si>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</si>
  <si>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</si>
  <si>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</si>
  <si>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</si>
  <si>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</si>
  <si>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</si>
  <si>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</si>
  <si>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</si>
  <si>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</si>
  <si>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</si>
  <si>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</si>
  <si>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</si>
  <si>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</si>
  <si>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</si>
  <si>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</si>
  <si>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</si>
  <si>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</si>
  <si>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</si>
  <si>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</si>
  <si>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</si>
  <si>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</si>
  <si>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</si>
  <si>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</si>
  <si>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</si>
  <si>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</si>
  <si>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</si>
  <si>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</si>
  <si>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</si>
  <si>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</si>
  <si>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</si>
  <si>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</si>
  <si>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</si>
  <si>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</si>
  <si>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</si>
  <si>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</si>
  <si>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</si>
  <si>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</si>
  <si>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</si>
  <si>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</si>
  <si>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</si>
  <si>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</si>
  <si>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</si>
  <si>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</si>
  <si>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</si>
  <si>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</si>
  <si>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</si>
  <si>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</si>
  <si>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</si>
  <si>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</si>
  <si>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</si>
  <si>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</si>
  <si>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</si>
  <si>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</si>
  <si>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</si>
  <si>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</si>
  <si>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</si>
  <si>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</si>
  <si>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</si>
  <si>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</si>
  <si>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</si>
  <si>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</si>
  <si>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</si>
  <si>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</si>
  <si>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</si>
  <si>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</si>
  <si>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</si>
  <si>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</si>
  <si>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</si>
  <si>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</si>
  <si>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</si>
  <si>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</si>
  <si>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</si>
  <si>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</si>
  <si>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</si>
  <si>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</si>
  <si>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</si>
  <si>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</si>
  <si>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</si>
  <si>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</si>
  <si>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</si>
  <si>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</si>
  <si>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</si>
  <si>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</si>
  <si>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</si>
  <si>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</si>
  <si>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</si>
  <si>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</si>
  <si>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</si>
  <si>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</si>
  <si>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</si>
  <si>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</si>
  <si>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</si>
  <si>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</si>
  <si>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</si>
  <si>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</si>
  <si>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</si>
  <si>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</si>
  <si>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</si>
  <si>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</si>
  <si>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</si>
  <si>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</si>
  <si>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</si>
  <si>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</si>
  <si>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</si>
  <si>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</si>
  <si>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</si>
  <si>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</si>
  <si>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</si>
  <si>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</si>
  <si>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</si>
  <si>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</si>
  <si>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</si>
  <si>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</si>
  <si>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</si>
  <si>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</si>
  <si>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</si>
  <si>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</si>
  <si>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</si>
  <si>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</si>
  <si>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</si>
  <si>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</si>
  <si>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</si>
  <si>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</si>
  <si>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</si>
  <si>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</si>
  <si>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</si>
  <si>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</si>
  <si>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</si>
  <si>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</si>
  <si>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</si>
  <si>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</si>
  <si>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</si>
  <si>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</si>
  <si>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</si>
  <si>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</si>
  <si>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</si>
  <si>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</si>
  <si>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</si>
  <si>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</si>
  <si>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</si>
  <si>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</si>
  <si>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</si>
  <si>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</si>
  <si>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</si>
  <si>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</si>
  <si>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</si>
  <si>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</si>
  <si>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</si>
  <si>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</si>
  <si>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</si>
  <si>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</si>
  <si>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</si>
  <si>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</si>
  <si>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</si>
  <si>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</si>
  <si>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</si>
  <si>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</si>
  <si>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</si>
  <si>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</si>
  <si>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</si>
  <si>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</si>
  <si>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</si>
  <si>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</si>
  <si>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</si>
  <si>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</si>
  <si>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</si>
  <si>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</si>
  <si>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</si>
  <si>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</si>
  <si>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</si>
  <si>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</si>
  <si>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</si>
  <si>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</si>
  <si>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</si>
  <si>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</si>
  <si>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</si>
  <si>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</si>
  <si>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</si>
  <si>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</si>
  <si>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</si>
  <si>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</si>
  <si>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</si>
  <si>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</si>
  <si>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</si>
  <si>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</si>
  <si>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</si>
  <si>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</si>
  <si>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</si>
  <si>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</si>
  <si>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</si>
  <si>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</si>
  <si>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</si>
  <si>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</si>
  <si>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</si>
  <si>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</si>
  <si>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</si>
  <si>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</si>
  <si>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</si>
  <si>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</si>
  <si>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</si>
  <si>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</si>
  <si>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</si>
  <si>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</si>
  <si>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</si>
  <si>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</si>
  <si>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</si>
  <si>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</si>
  <si>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</si>
  <si>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</si>
  <si>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</si>
  <si>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</si>
  <si>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</si>
  <si>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</si>
  <si>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</si>
  <si>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</si>
  <si>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</si>
  <si>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</si>
  <si>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</si>
  <si>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</si>
  <si>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</si>
  <si>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</si>
  <si>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</si>
  <si>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</si>
  <si>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</si>
  <si>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</si>
  <si>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</si>
  <si>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</si>
  <si>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</si>
  <si>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</si>
  <si>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</si>
  <si>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</si>
  <si>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</si>
  <si>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</si>
  <si>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</si>
  <si>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</si>
  <si>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</si>
  <si>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</si>
  <si>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</si>
  <si>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</si>
  <si>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</si>
  <si>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</si>
  <si>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</si>
  <si>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</si>
  <si>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</si>
  <si>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</si>
  <si>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</si>
  <si>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</si>
  <si>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</si>
  <si>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</si>
  <si>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</si>
  <si>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</si>
  <si>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</si>
  <si>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</si>
  <si>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</si>
  <si>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</si>
  <si>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</si>
  <si>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</si>
  <si>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</si>
  <si>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</si>
  <si>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</si>
  <si>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</si>
  <si>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</si>
  <si>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</si>
  <si>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</si>
  <si>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</si>
  <si>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</si>
  <si>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</si>
  <si>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</si>
  <si>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</si>
  <si>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</si>
  <si>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</si>
  <si>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</si>
  <si>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</si>
  <si>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</si>
  <si>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</si>
  <si>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</si>
  <si>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</si>
  <si>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</si>
  <si>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</si>
  <si>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</si>
  <si>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</si>
  <si>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</si>
  <si>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</si>
  <si>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</si>
  <si>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</si>
  <si>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</si>
  <si>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</si>
  <si>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</si>
  <si>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</si>
  <si>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</si>
  <si>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</si>
  <si>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</si>
  <si>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</si>
  <si>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</si>
  <si>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</si>
  <si>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</si>
  <si>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</si>
  <si>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</si>
  <si>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</si>
  <si>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</si>
  <si>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</si>
  <si>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</si>
  <si>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</si>
  <si>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</si>
  <si>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</si>
  <si>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</si>
  <si>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</si>
  <si>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</si>
  <si>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</si>
  <si>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</si>
  <si>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</si>
  <si>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</si>
  <si>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</si>
  <si>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</si>
  <si>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</si>
  <si>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</si>
  <si>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</si>
  <si>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</si>
  <si>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</si>
  <si>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</si>
  <si>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</si>
  <si>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</si>
  <si>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</si>
  <si>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</si>
  <si>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</si>
  <si>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</si>
  <si>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</si>
  <si>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</si>
  <si>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</si>
  <si>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</si>
  <si>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</si>
  <si>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</si>
  <si>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</si>
  <si>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</si>
  <si>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</si>
  <si>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</si>
  <si>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</si>
  <si>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</si>
  <si>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</si>
  <si>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</si>
  <si>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</si>
  <si>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</si>
  <si>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</si>
  <si>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</si>
  <si>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</si>
  <si>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</si>
  <si>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</si>
  <si>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</si>
  <si>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</si>
  <si>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</si>
  <si>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</si>
  <si>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</si>
  <si>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</si>
  <si>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</si>
  <si>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</si>
  <si>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</si>
  <si>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</si>
  <si>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</si>
  <si>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</si>
  <si>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</si>
  <si>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</si>
  <si>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</si>
  <si>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</si>
  <si>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</si>
  <si>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</si>
  <si>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</si>
  <si>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</si>
  <si>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</si>
  <si>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</si>
  <si>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</si>
  <si>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</si>
  <si>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</si>
  <si>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</si>
  <si>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</si>
  <si>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</si>
  <si>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</si>
  <si>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</si>
  <si>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</si>
  <si>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</si>
  <si>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</si>
  <si>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</si>
  <si>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</si>
  <si>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</si>
  <si>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</si>
  <si>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</si>
  <si>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</si>
  <si>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</si>
  <si>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</si>
  <si>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</si>
  <si>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</si>
  <si>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</si>
  <si>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</si>
  <si>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</si>
  <si>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</si>
  <si>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</si>
  <si>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</si>
  <si>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</si>
  <si>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</si>
  <si>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</si>
  <si>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</si>
  <si>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</si>
  <si>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</si>
  <si>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</si>
  <si>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</si>
  <si>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</si>
  <si>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</si>
  <si>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</si>
  <si>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</si>
  <si>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</si>
  <si>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</si>
  <si>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</si>
  <si>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</si>
  <si>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</si>
  <si>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</si>
  <si>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</si>
  <si>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</si>
  <si>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</si>
  <si>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</si>
  <si>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</si>
  <si>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</si>
  <si>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</si>
  <si>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</si>
  <si>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</si>
  <si>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</si>
  <si>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</si>
  <si>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</si>
  <si>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</si>
  <si>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</si>
  <si>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</si>
  <si>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</si>
  <si>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</si>
  <si>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</si>
  <si>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</si>
  <si>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</si>
  <si>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</si>
  <si>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</si>
  <si>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</si>
  <si>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</si>
  <si>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</si>
  <si>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</si>
  <si>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</si>
  <si>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</si>
  <si>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</si>
  <si>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</si>
  <si>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</si>
  <si>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</si>
  <si>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</si>
  <si>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</si>
  <si>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</si>
  <si>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</si>
  <si>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</si>
  <si>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</si>
  <si>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</si>
  <si>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</si>
  <si>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</si>
  <si>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</si>
  <si>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</si>
  <si>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</si>
  <si>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</si>
  <si>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</si>
  <si>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</si>
  <si>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</si>
  <si>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</si>
  <si>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</si>
  <si>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</si>
  <si>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</si>
  <si>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</si>
  <si>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</si>
  <si>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</si>
  <si>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</si>
  <si>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</si>
  <si>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</si>
  <si>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</si>
  <si>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</si>
  <si>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</si>
  <si>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</si>
  <si>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</si>
  <si>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</si>
  <si>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</si>
  <si>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</si>
  <si>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</si>
  <si>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</si>
  <si>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</si>
  <si>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</si>
  <si>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</si>
  <si>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</si>
  <si>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</si>
  <si>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</si>
  <si>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</si>
  <si>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</si>
  <si>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</si>
  <si>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</si>
  <si>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</si>
  <si>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</si>
  <si>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</si>
  <si>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</si>
  <si>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</si>
  <si>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</si>
  <si>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</si>
  <si>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</si>
  <si>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</si>
  <si>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</si>
  <si>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</si>
  <si>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</si>
  <si>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</si>
  <si>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</si>
  <si>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</si>
  <si>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</si>
  <si>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</si>
  <si>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</si>
  <si>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</si>
  <si>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</si>
  <si>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</si>
  <si>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</si>
  <si>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</si>
  <si>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</si>
  <si>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</si>
  <si>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</si>
  <si>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</si>
  <si>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</si>
  <si>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</si>
  <si>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</si>
  <si>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</si>
  <si>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</si>
  <si>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</si>
  <si>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</si>
  <si>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</si>
  <si>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</si>
  <si>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</si>
  <si>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</si>
  <si>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</si>
  <si>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</si>
  <si>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</si>
  <si>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</si>
  <si>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</si>
  <si>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</si>
  <si>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</si>
  <si>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</si>
  <si>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</si>
  <si>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</si>
  <si>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</si>
  <si>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</si>
  <si>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</si>
  <si>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</si>
  <si>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</si>
  <si>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</si>
  <si>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</si>
  <si>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</si>
  <si>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</si>
  <si>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</si>
  <si>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</si>
  <si>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</si>
  <si>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</si>
  <si>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</si>
  <si>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</si>
  <si>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</si>
  <si>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</si>
  <si>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</si>
  <si>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</si>
  <si>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</si>
  <si>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</si>
  <si>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</si>
  <si>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</si>
  <si>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</si>
  <si>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</si>
  <si>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</si>
  <si>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</si>
  <si>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</si>
  <si>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</si>
  <si>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</si>
  <si>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</si>
  <si>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</si>
  <si>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</si>
  <si>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</si>
  <si>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</si>
  <si>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</si>
  <si>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</si>
  <si>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</si>
  <si>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</si>
  <si>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</si>
  <si>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</si>
  <si>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</si>
  <si>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</si>
  <si>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</si>
  <si>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</si>
  <si>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</si>
  <si>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</si>
  <si>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</si>
  <si>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</si>
  <si>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</si>
  <si>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</si>
  <si>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</si>
  <si>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</si>
  <si>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</si>
  <si>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</si>
  <si>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</si>
  <si>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</si>
  <si>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</si>
  <si>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</si>
  <si>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</si>
  <si>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</si>
  <si>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</si>
  <si>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</si>
  <si>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</si>
  <si>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</si>
  <si>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</si>
  <si>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</si>
  <si>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</si>
  <si>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</si>
  <si>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</si>
  <si>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</si>
  <si>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</si>
  <si>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</si>
  <si>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</si>
  <si>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</si>
  <si>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</si>
  <si>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</si>
  <si>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</si>
  <si>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</si>
  <si>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</si>
  <si>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</si>
  <si>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</si>
  <si>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</si>
  <si>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</si>
  <si>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</si>
  <si>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</si>
  <si>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</si>
  <si>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</si>
  <si>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</si>
  <si>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</si>
  <si>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</si>
  <si>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</si>
  <si>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</si>
  <si>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</si>
  <si>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</si>
  <si>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</si>
  <si>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</si>
  <si>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</si>
  <si>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</si>
  <si>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</si>
  <si>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</si>
  <si>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</si>
  <si>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</si>
  <si>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</si>
  <si>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</si>
  <si>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</si>
  <si>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</si>
  <si>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</si>
  <si>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</si>
  <si>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</si>
  <si>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</si>
  <si>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</si>
  <si>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</si>
  <si>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</si>
  <si>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</si>
  <si>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</si>
  <si>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</si>
  <si>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</si>
  <si>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</si>
  <si>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</si>
  <si>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</si>
  <si>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</si>
  <si>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</si>
  <si>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</si>
  <si>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</si>
  <si>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</si>
  <si>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</si>
  <si>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</si>
  <si>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</si>
  <si>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</si>
  <si>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</si>
  <si>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</si>
  <si>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</si>
  <si>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</si>
  <si>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</si>
  <si>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</si>
  <si>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</si>
  <si>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</si>
  <si>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</si>
  <si>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</si>
  <si>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</si>
  <si>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</si>
  <si>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</si>
  <si>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</si>
  <si>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</si>
  <si>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</si>
  <si>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</si>
  <si>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</si>
  <si>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</si>
  <si>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</si>
  <si>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</si>
  <si>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</si>
  <si>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</si>
  <si>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</si>
  <si>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</si>
  <si>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</si>
  <si>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</si>
  <si>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</si>
  <si>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</si>
  <si>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</si>
  <si>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</si>
  <si>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</si>
  <si>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</si>
  <si>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</si>
  <si>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</si>
  <si>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</si>
  <si>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</si>
  <si>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</si>
  <si>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</si>
  <si>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</si>
  <si>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</si>
  <si>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</si>
  <si>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</si>
  <si>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</si>
  <si>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</si>
  <si>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</si>
  <si>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</si>
  <si>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</si>
  <si>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</si>
  <si>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</si>
  <si>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</si>
  <si>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</si>
  <si>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</si>
  <si>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</si>
  <si>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</si>
  <si>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</si>
  <si>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</si>
  <si>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</si>
  <si>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</si>
  <si>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</si>
  <si>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</si>
  <si>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</si>
  <si>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</si>
  <si>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</si>
  <si>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</si>
  <si>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</si>
  <si>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</si>
  <si>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</si>
  <si>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</si>
  <si>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</si>
  <si>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</si>
  <si>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</si>
  <si>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</si>
  <si>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</si>
  <si>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</si>
  <si>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</si>
  <si>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</si>
  <si>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</si>
  <si>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</si>
  <si>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</si>
  <si>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</si>
  <si>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</si>
  <si>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</si>
  <si>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</si>
  <si>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</si>
  <si>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</si>
  <si>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</si>
  <si>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</si>
  <si>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</si>
  <si>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</si>
  <si>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</si>
  <si>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</si>
  <si>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</si>
  <si>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</si>
  <si>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</si>
  <si>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</si>
  <si>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</si>
  <si>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</si>
  <si>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</si>
  <si>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</si>
  <si>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</si>
  <si>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</si>
  <si>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</si>
  <si>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</si>
  <si>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</si>
  <si>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</si>
  <si>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</si>
  <si>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</si>
  <si>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</si>
  <si>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</si>
  <si>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</si>
  <si>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</si>
  <si>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</si>
  <si>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</si>
  <si>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</si>
  <si>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</si>
  <si>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</si>
  <si>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</si>
  <si>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</si>
  <si>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</si>
  <si>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</si>
  <si>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</si>
  <si>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</si>
  <si>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</si>
  <si>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</si>
  <si>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</si>
  <si>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</si>
  <si>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</si>
  <si>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</si>
  <si>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</si>
  <si>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</si>
  <si>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</si>
  <si>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</si>
  <si>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</si>
  <si>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</si>
  <si>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</si>
  <si>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</si>
  <si>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</si>
  <si>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</si>
  <si>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</si>
  <si>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</si>
  <si>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</si>
  <si>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</si>
  <si>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</si>
  <si>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</si>
  <si>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</si>
  <si>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</si>
  <si>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</si>
  <si>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</si>
  <si>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</si>
  <si>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</si>
  <si>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</si>
  <si>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</si>
  <si>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</si>
  <si>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</si>
  <si>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</si>
  <si>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</si>
  <si>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</si>
  <si>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</si>
  <si>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</si>
  <si>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</si>
  <si>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</si>
  <si>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</si>
  <si>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</si>
  <si>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</si>
  <si>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</si>
  <si>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</si>
  <si>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</si>
  <si>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</si>
  <si>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</si>
  <si>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</si>
  <si>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</si>
  <si>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</si>
  <si>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</si>
  <si>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</si>
  <si>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</si>
  <si>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</si>
  <si>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</si>
  <si>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</si>
  <si>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</si>
  <si>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</si>
  <si>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</si>
  <si>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</si>
  <si>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</si>
  <si>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</si>
  <si>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</si>
  <si>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</si>
  <si>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</si>
  <si>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</si>
  <si>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</si>
  <si>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</si>
  <si>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</si>
  <si>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</si>
  <si>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</si>
  <si>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</si>
  <si>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</si>
  <si>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</si>
  <si>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</si>
  <si>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</si>
  <si>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</si>
  <si>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</si>
  <si>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</si>
  <si>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</si>
  <si>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</si>
  <si>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</si>
  <si>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</si>
  <si>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</si>
  <si>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</si>
  <si>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</si>
  <si>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</si>
  <si>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</si>
  <si>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</si>
  <si>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</si>
  <si>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</si>
  <si>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</si>
  <si>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</si>
  <si>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</si>
  <si>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</si>
  <si>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</si>
  <si>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</si>
  <si>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</si>
  <si>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</si>
  <si>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</si>
  <si>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</si>
  <si>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</si>
  <si>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</si>
  <si>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</si>
  <si>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</si>
  <si>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</si>
  <si>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</si>
  <si>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</si>
  <si>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</si>
  <si>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</si>
  <si>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</si>
  <si>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</si>
  <si>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</si>
  <si>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</si>
  <si>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</si>
  <si>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</si>
  <si>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</si>
  <si>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</si>
  <si>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</si>
  <si>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</si>
  <si>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</si>
  <si>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</si>
  <si>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</si>
  <si>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</si>
  <si>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</si>
  <si>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</si>
  <si>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</si>
  <si>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</si>
  <si>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</si>
  <si>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</si>
  <si>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</si>
  <si>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</si>
  <si>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</si>
  <si>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</si>
  <si>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</si>
  <si>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</si>
  <si>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</si>
  <si>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</si>
  <si>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</si>
  <si>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</si>
  <si>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</si>
  <si>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</si>
  <si>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</si>
  <si>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</si>
  <si>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</si>
  <si>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</si>
  <si>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</si>
  <si>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</si>
  <si>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</si>
  <si>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</si>
  <si>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</si>
  <si>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</si>
  <si>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</si>
  <si>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</si>
  <si>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</si>
  <si>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</si>
  <si>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</si>
  <si>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</si>
  <si>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</si>
  <si>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</si>
  <si>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</si>
  <si>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</si>
  <si>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</si>
  <si>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</si>
  <si>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</si>
  <si>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</si>
  <si>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</si>
  <si>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</si>
  <si>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</si>
  <si>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</si>
  <si>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</si>
  <si>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</si>
  <si>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</si>
  <si>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</si>
  <si>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</si>
  <si>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</si>
  <si>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</si>
  <si>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</si>
  <si>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</si>
  <si>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</si>
  <si>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</si>
  <si>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</si>
  <si>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</si>
  <si>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</si>
  <si>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</si>
  <si>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</si>
  <si>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</si>
  <si>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</si>
  <si>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</si>
  <si>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</si>
  <si>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</si>
  <si>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</si>
  <si>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</si>
  <si>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</si>
  <si>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</si>
  <si>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</si>
  <si>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</si>
  <si>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</si>
  <si>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</si>
  <si>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</si>
  <si>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</si>
  <si>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</si>
  <si>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</si>
  <si>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</si>
  <si>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</si>
  <si>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</si>
  <si>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</si>
  <si>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</si>
  <si>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</si>
  <si>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</si>
  <si>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</si>
  <si>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</si>
  <si>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</si>
  <si>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</si>
  <si>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</si>
  <si>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</si>
  <si>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</si>
  <si>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</si>
  <si>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</si>
  <si>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</si>
  <si>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</si>
  <si>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</si>
  <si>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</si>
  <si>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</si>
  <si>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</si>
  <si>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</si>
  <si>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</si>
  <si>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</si>
  <si>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</si>
  <si>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</si>
  <si>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</si>
  <si>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</si>
  <si>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</si>
  <si>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</si>
  <si>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</si>
  <si>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</si>
  <si>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</si>
  <si>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</si>
  <si>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</si>
  <si>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</si>
  <si>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</si>
  <si>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</si>
  <si>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</si>
  <si>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</si>
  <si>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</si>
  <si>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</si>
  <si>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</si>
  <si>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</si>
  <si>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</si>
  <si>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</si>
  <si>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</si>
  <si>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</si>
  <si>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</si>
  <si>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</si>
  <si>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</si>
  <si>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</si>
  <si>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</si>
  <si>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</si>
  <si>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</si>
  <si>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</si>
  <si>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</si>
  <si>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</si>
  <si>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</si>
  <si>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</si>
  <si>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</si>
  <si>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</si>
  <si>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</si>
  <si>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</si>
  <si>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</si>
  <si>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</si>
  <si>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</si>
  <si>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</si>
  <si>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</si>
  <si>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</si>
  <si>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</si>
  <si>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</si>
  <si>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</si>
  <si>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</si>
  <si>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</si>
  <si>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</si>
  <si>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</si>
  <si>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</si>
  <si>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</si>
  <si>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</si>
  <si>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</si>
  <si>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</si>
  <si>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</si>
  <si>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</si>
  <si>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</si>
  <si>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</si>
  <si>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</si>
  <si>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</si>
  <si>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</si>
  <si>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</si>
  <si>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</si>
  <si>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</si>
  <si>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</si>
  <si>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</si>
  <si>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</si>
  <si>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</si>
  <si>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</si>
  <si>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</si>
  <si>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</si>
  <si>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</si>
  <si>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</si>
  <si>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</si>
  <si>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</si>
  <si>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</si>
  <si>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</si>
  <si>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</si>
  <si>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</si>
  <si>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</si>
  <si>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</si>
  <si>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</si>
  <si>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</si>
  <si>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</si>
  <si>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</si>
  <si>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</si>
  <si>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</si>
  <si>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</si>
  <si>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</si>
  <si>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</si>
  <si>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</si>
  <si>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</si>
  <si>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</si>
  <si>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</si>
  <si>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</si>
  <si>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</si>
  <si>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</si>
  <si>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</si>
  <si>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</si>
  <si>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</si>
  <si>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</si>
  <si>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</si>
  <si>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</si>
  <si>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</si>
  <si>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</si>
  <si>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</si>
  <si>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</si>
  <si>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</si>
  <si>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</si>
  <si>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</si>
  <si>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</si>
  <si>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</si>
  <si>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</si>
  <si>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</si>
  <si>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</si>
  <si>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</si>
  <si>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</si>
  <si>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</si>
  <si>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</si>
  <si>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</si>
  <si>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</si>
  <si>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</si>
  <si>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</si>
  <si>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</si>
  <si>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</si>
  <si>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</si>
  <si>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</si>
  <si>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</si>
  <si>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</si>
  <si>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</si>
  <si>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</si>
  <si>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</si>
  <si>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</si>
  <si>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</si>
  <si>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</si>
  <si>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</si>
  <si>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</si>
  <si>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</si>
  <si>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</si>
  <si>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</si>
  <si>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</si>
  <si>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</si>
  <si>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</si>
  <si>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</si>
  <si>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</si>
  <si>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</si>
  <si>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</si>
  <si>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</si>
  <si>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</si>
  <si>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</si>
  <si>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</si>
  <si>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</si>
  <si>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</si>
  <si>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</si>
  <si>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</si>
  <si>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</si>
  <si>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</si>
  <si>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</si>
  <si>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</si>
  <si>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</si>
  <si>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</si>
  <si>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</si>
  <si>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</si>
  <si>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</si>
  <si>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</si>
  <si>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</si>
  <si>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</si>
  <si>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</si>
  <si>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</si>
  <si>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</si>
  <si>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</si>
  <si>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</si>
  <si>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</si>
  <si>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</si>
  <si>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</si>
  <si>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</si>
  <si>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</si>
  <si>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</si>
  <si>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</si>
  <si>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</si>
  <si>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</si>
  <si>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</si>
  <si>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</si>
  <si>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</si>
  <si>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</si>
  <si>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</si>
  <si>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</si>
  <si>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</si>
  <si>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</si>
  <si>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</si>
  <si>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</si>
  <si>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</si>
  <si>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</si>
  <si>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</si>
  <si>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</si>
  <si>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</si>
  <si>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</si>
  <si>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</si>
  <si>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</si>
  <si>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</si>
  <si>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</si>
  <si>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</si>
  <si>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</si>
  <si>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</si>
  <si>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</si>
  <si>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</si>
  <si>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</si>
  <si>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</si>
  <si>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</si>
  <si>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</si>
  <si>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</si>
  <si>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</si>
  <si>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</si>
  <si>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</si>
  <si>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</si>
  <si>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</si>
  <si>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</si>
  <si>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</si>
  <si>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</si>
  <si>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</si>
  <si>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</si>
  <si>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</si>
  <si>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</si>
  <si>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</si>
  <si>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</si>
  <si>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</si>
  <si>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</si>
  <si>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</si>
  <si>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</si>
  <si>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</si>
  <si>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</si>
  <si>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</si>
  <si>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</si>
  <si>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</si>
  <si>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</si>
  <si>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</si>
  <si>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</si>
  <si>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</si>
  <si>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</si>
  <si>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</si>
  <si>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</si>
  <si>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</si>
  <si>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</si>
  <si>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</si>
  <si>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</si>
  <si>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</si>
  <si>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</si>
  <si>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</si>
  <si>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</si>
  <si>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</si>
  <si>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</si>
  <si>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</si>
  <si>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</si>
  <si>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</si>
  <si>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</si>
  <si>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</si>
  <si>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</si>
  <si>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</si>
  <si>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</si>
  <si>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</si>
  <si>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</si>
  <si>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</si>
  <si>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</si>
  <si>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</si>
  <si>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</si>
  <si>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</si>
  <si>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</si>
  <si>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</si>
  <si>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</si>
  <si>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</si>
  <si>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</si>
  <si>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</si>
  <si>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</si>
  <si>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</si>
  <si>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</si>
  <si>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</si>
  <si>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</si>
  <si>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</si>
  <si>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</si>
  <si>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</si>
  <si>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</si>
  <si>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</si>
  <si>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</si>
  <si>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</si>
  <si>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</si>
  <si>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</si>
  <si>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</si>
  <si>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</si>
  <si>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</si>
  <si>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</si>
  <si>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</si>
  <si>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</si>
  <si>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</si>
  <si>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</si>
  <si>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</si>
  <si>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</si>
  <si>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</si>
  <si>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</si>
  <si>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</si>
  <si>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</si>
  <si>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</si>
  <si>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</si>
  <si>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</si>
  <si>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</si>
  <si>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</si>
  <si>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</si>
  <si>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</si>
  <si>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</si>
  <si>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</si>
  <si>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</si>
  <si>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</si>
  <si>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</si>
  <si>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</si>
  <si>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</si>
  <si>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</si>
  <si>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</si>
  <si>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</si>
  <si>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</si>
  <si>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</si>
  <si>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</si>
  <si>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</si>
  <si>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</si>
  <si>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</si>
  <si>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</si>
  <si>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</si>
  <si>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</si>
  <si>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</si>
  <si>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</si>
  <si>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</si>
  <si>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</si>
  <si>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</si>
  <si>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</si>
  <si>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</si>
  <si>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</si>
  <si>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</si>
  <si>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</si>
  <si>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</si>
  <si>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</si>
  <si>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</si>
  <si>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</si>
  <si>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</si>
  <si>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</si>
  <si>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</si>
  <si>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</si>
  <si>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</si>
  <si>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</si>
  <si>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</si>
  <si>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</si>
  <si>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</si>
  <si>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</si>
  <si>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</si>
  <si>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</si>
  <si>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</si>
  <si>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</si>
  <si>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</si>
  <si>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</si>
  <si>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</si>
  <si>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</si>
  <si>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</si>
  <si>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</si>
  <si>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</si>
  <si>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</si>
  <si>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</si>
  <si>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</si>
  <si>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</si>
  <si>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</si>
  <si>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</si>
  <si>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</si>
  <si>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</si>
  <si>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</si>
  <si>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</si>
  <si>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</si>
  <si>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</si>
  <si>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</si>
  <si>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</si>
  <si>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</si>
  <si>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</si>
  <si>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</si>
  <si>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</si>
  <si>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</si>
  <si>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</si>
  <si>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</si>
  <si>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</si>
  <si>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</si>
  <si>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</si>
  <si>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</si>
  <si>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</si>
  <si>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</si>
  <si>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</si>
  <si>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</si>
  <si>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</si>
  <si>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</si>
  <si>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</si>
  <si>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</si>
  <si>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</si>
  <si>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</si>
  <si>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</si>
  <si>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</si>
  <si>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</si>
  <si>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</si>
  <si>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</si>
  <si>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</si>
  <si>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</si>
  <si>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</si>
  <si>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</si>
  <si>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</si>
  <si>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</si>
  <si>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</si>
  <si>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</si>
  <si>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</si>
  <si>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</si>
  <si>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</si>
  <si>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</si>
  <si>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</si>
  <si>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</si>
  <si>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</si>
  <si>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</si>
  <si>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</si>
  <si>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</si>
  <si>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</si>
  <si>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</si>
  <si>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</si>
  <si>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</si>
  <si>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</si>
  <si>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</si>
  <si>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</si>
  <si>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</si>
  <si>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</si>
  <si>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</si>
  <si>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</si>
  <si>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</si>
  <si>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</si>
  <si>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</si>
  <si>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</si>
  <si>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</si>
  <si>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</si>
  <si>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</si>
  <si>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</si>
  <si>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</si>
  <si>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</si>
  <si>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</si>
  <si>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</si>
  <si>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</si>
  <si>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</si>
  <si>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</si>
  <si>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</si>
  <si>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</si>
  <si>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</si>
  <si>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</si>
  <si>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</si>
  <si>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</si>
  <si>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</si>
  <si>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</si>
  <si>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</si>
  <si>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</si>
  <si>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</si>
  <si>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</si>
  <si>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</si>
  <si>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</si>
  <si>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</si>
  <si>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</si>
  <si>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</si>
  <si>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</si>
  <si>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</si>
  <si>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</si>
  <si>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</si>
  <si>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</si>
  <si>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</si>
  <si>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</si>
  <si>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</si>
  <si>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</si>
  <si>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</si>
  <si>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</si>
  <si>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</si>
  <si>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</si>
  <si>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</si>
  <si>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</si>
  <si>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</si>
  <si>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</si>
  <si>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</si>
  <si>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</si>
  <si>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</si>
  <si>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</si>
  <si>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</si>
  <si>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</si>
  <si>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</si>
  <si>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</si>
  <si>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</si>
  <si>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</si>
  <si>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</si>
  <si>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</si>
  <si>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</si>
  <si>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</si>
  <si>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</si>
  <si>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</si>
  <si>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</si>
  <si>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</si>
  <si>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</si>
  <si>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</si>
  <si>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</si>
  <si>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</si>
  <si>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</si>
  <si>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</si>
  <si>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</si>
  <si>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</si>
  <si>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</si>
  <si>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</si>
  <si>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</si>
  <si>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</si>
  <si>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</si>
  <si>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</si>
  <si>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</si>
  <si>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</si>
  <si>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</si>
  <si>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</si>
  <si>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</si>
  <si>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</si>
  <si>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</si>
  <si>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</si>
  <si>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</si>
  <si>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</si>
  <si>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</si>
  <si>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</si>
  <si>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</si>
  <si>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</si>
  <si>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</si>
  <si>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</si>
  <si>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</si>
  <si>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</si>
  <si>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</si>
  <si>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</si>
  <si>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</si>
  <si>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</si>
  <si>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</si>
  <si>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</si>
  <si>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</si>
  <si>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</si>
  <si>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</si>
  <si>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</si>
  <si>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</si>
  <si>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</si>
  <si>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</si>
  <si>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</si>
  <si>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</si>
  <si>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</si>
  <si>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</si>
  <si>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</si>
  <si>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</si>
  <si>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</si>
  <si>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</si>
  <si>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</si>
  <si>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</si>
  <si>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</si>
  <si>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</si>
  <si>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</si>
  <si>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</si>
  <si>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</si>
  <si>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</si>
  <si>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</si>
  <si>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</si>
  <si>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</si>
  <si>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</si>
  <si>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</si>
  <si>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</si>
  <si>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</si>
  <si>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</si>
  <si>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</si>
  <si>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</si>
  <si>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</si>
  <si>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</si>
  <si>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</si>
  <si>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</si>
  <si>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</si>
  <si>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</si>
  <si>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</si>
  <si>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</si>
  <si>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</si>
  <si>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</si>
  <si>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</si>
  <si>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</si>
  <si>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</si>
  <si>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</si>
  <si>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</si>
  <si>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</si>
  <si>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</si>
  <si>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</si>
  <si>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</si>
  <si>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</si>
  <si>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</si>
  <si>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</si>
  <si>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</si>
  <si>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</si>
  <si>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</si>
  <si>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</si>
  <si>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</si>
  <si>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</si>
  <si>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</si>
  <si>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</si>
  <si>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</si>
  <si>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</si>
  <si>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</si>
  <si>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</si>
  <si>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</si>
  <si>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</si>
  <si>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</si>
  <si>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</si>
  <si>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</si>
  <si>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</si>
  <si>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</si>
  <si>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</si>
  <si>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</si>
  <si>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</si>
  <si>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</si>
  <si>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</si>
  <si>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</si>
  <si>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</si>
  <si>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</si>
  <si>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</si>
  <si>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</si>
  <si>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</si>
  <si>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</si>
  <si>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</si>
  <si>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</si>
  <si>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</si>
  <si>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</si>
  <si>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</si>
  <si>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</si>
  <si>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</si>
  <si>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</si>
  <si>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</si>
  <si>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</si>
  <si>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</si>
  <si>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</si>
  <si>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</si>
  <si>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</si>
  <si>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</si>
  <si>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</si>
  <si>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</si>
  <si>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</si>
  <si>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</si>
  <si>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</si>
  <si>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</si>
  <si>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</si>
  <si>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</si>
  <si>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</si>
  <si>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</si>
  <si>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</si>
  <si>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</si>
  <si>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</si>
  <si>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</si>
  <si>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</si>
  <si>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</si>
  <si>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</si>
  <si>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</si>
  <si>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</si>
  <si>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</si>
  <si>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</si>
  <si>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</si>
  <si>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</si>
  <si>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</si>
  <si>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</si>
  <si>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</si>
  <si>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</si>
  <si>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</si>
  <si>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</si>
  <si>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</si>
  <si>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</si>
  <si>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</si>
  <si>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</si>
  <si>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</si>
  <si>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</si>
  <si>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</si>
  <si>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</si>
  <si>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</si>
  <si>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</si>
  <si>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</si>
  <si>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</si>
  <si>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</si>
  <si>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</si>
  <si>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</si>
  <si>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</si>
  <si>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</si>
  <si>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</si>
  <si>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</si>
  <si>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</si>
  <si>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</si>
  <si>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</si>
  <si>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</si>
  <si>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</si>
  <si>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</si>
  <si>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</si>
  <si>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</si>
  <si>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</si>
  <si>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</si>
  <si>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</si>
  <si>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</si>
  <si>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</si>
  <si>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</si>
  <si>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</si>
  <si>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</si>
  <si>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</si>
  <si>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</si>
  <si>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</si>
  <si>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</si>
  <si>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</si>
  <si>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</si>
  <si>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</si>
  <si>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</si>
  <si>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</si>
  <si>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</si>
  <si>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</si>
  <si>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</si>
  <si>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</si>
  <si>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</si>
  <si>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</si>
  <si>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</si>
  <si>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</si>
  <si>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</si>
  <si>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</si>
  <si>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</si>
  <si>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</si>
  <si>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</si>
  <si>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</si>
  <si>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</si>
  <si>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</si>
  <si>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</si>
  <si>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</si>
  <si>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</si>
  <si>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</si>
  <si>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</si>
  <si>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</si>
  <si>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</si>
  <si>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</si>
  <si>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</si>
  <si>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</si>
  <si>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</si>
  <si>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</si>
  <si>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</si>
  <si>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</si>
  <si>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</si>
  <si>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</si>
  <si>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</si>
  <si>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</si>
  <si>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</si>
  <si>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</si>
  <si>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</si>
  <si>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</si>
  <si>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</si>
  <si>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</si>
  <si>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</si>
  <si>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</si>
  <si>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</si>
  <si>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</si>
  <si>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</si>
  <si>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</si>
  <si>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</si>
  <si>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</si>
  <si>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</si>
  <si>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</si>
  <si>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</si>
  <si>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</si>
  <si>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</si>
  <si>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</si>
  <si>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</si>
  <si>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</si>
  <si>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</si>
  <si>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</si>
  <si>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</si>
  <si>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</si>
  <si>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</si>
  <si>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</si>
  <si>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</si>
  <si>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</si>
  <si>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</si>
  <si>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</si>
  <si>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</si>
  <si>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</si>
  <si>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</si>
  <si>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</si>
  <si>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</si>
  <si>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</si>
  <si>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</si>
  <si>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</si>
  <si>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</si>
  <si>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</si>
  <si>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</si>
  <si>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</si>
  <si>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</si>
  <si>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</si>
  <si>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</si>
  <si>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</si>
  <si>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</si>
  <si>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</si>
  <si>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</si>
  <si>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</si>
  <si>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</si>
  <si>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</si>
  <si>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</si>
  <si>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</si>
  <si>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</si>
  <si>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</si>
  <si>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</si>
  <si>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</si>
  <si>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</si>
  <si>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</si>
  <si>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</si>
  <si>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</si>
  <si>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</si>
  <si>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</si>
  <si>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</si>
  <si>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</si>
  <si>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</si>
  <si>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</si>
  <si>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</si>
  <si>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</si>
  <si>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</si>
  <si>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</si>
  <si>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</si>
  <si>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</si>
  <si>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</si>
  <si>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</si>
  <si>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</si>
  <si>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</si>
  <si>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</si>
  <si>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</si>
  <si>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</si>
  <si>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</si>
  <si>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</si>
  <si>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</si>
  <si>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</si>
  <si>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</si>
  <si>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</si>
  <si>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</si>
  <si>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</si>
  <si>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</si>
  <si>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</si>
  <si>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</si>
  <si>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</si>
  <si>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</si>
  <si>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</si>
  <si>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</si>
  <si>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</si>
  <si>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</si>
  <si>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</si>
  <si>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</si>
  <si>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</si>
  <si>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</si>
  <si>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</si>
  <si>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</si>
  <si>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</si>
  <si>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</si>
  <si>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</si>
  <si>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</si>
  <si>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</si>
  <si>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</si>
  <si>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</si>
  <si>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</si>
  <si>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</si>
  <si>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</si>
  <si>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</si>
  <si>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</si>
  <si>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</si>
  <si>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</si>
  <si>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</si>
  <si>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</si>
  <si>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</si>
  <si>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</si>
  <si>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</si>
  <si>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</si>
  <si>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</si>
  <si>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</si>
  <si>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</si>
  <si>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</si>
  <si>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</si>
  <si>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</si>
  <si>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</si>
  <si>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</si>
  <si>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</si>
  <si>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</si>
  <si>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</si>
  <si>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</si>
  <si>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</si>
  <si>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</si>
  <si>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</si>
  <si>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</si>
  <si>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</si>
  <si>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</si>
  <si>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</si>
  <si>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</si>
  <si>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</si>
  <si>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</si>
  <si>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</si>
  <si>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</si>
  <si>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</si>
  <si>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</si>
  <si>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</si>
  <si>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</si>
  <si>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</si>
  <si>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</si>
  <si>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</si>
  <si>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</si>
  <si>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</si>
  <si>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</si>
  <si>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</si>
  <si>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</si>
  <si>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</si>
  <si>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</si>
  <si>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</si>
  <si>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</si>
  <si>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</si>
  <si>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</si>
  <si>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</si>
  <si>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</si>
  <si>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</si>
  <si>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</si>
  <si>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</si>
  <si>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</si>
  <si>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</si>
  <si>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</si>
  <si>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</si>
  <si>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</si>
  <si>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</si>
  <si>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</si>
  <si>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</si>
  <si>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</si>
  <si>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</si>
  <si>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</si>
  <si>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</si>
  <si>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</si>
  <si>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</si>
  <si>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</si>
  <si>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</si>
  <si>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</si>
  <si>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</si>
  <si>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</si>
  <si>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</si>
  <si>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</si>
  <si>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</si>
  <si>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</si>
  <si>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</si>
  <si>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</si>
  <si>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</si>
  <si>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</si>
  <si>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</si>
  <si>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</si>
  <si>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</si>
  <si>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</si>
  <si>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</si>
  <si>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</si>
  <si>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</si>
  <si>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</si>
  <si>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</si>
  <si>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</si>
  <si>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</si>
  <si>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</si>
  <si>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</si>
  <si>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</si>
  <si>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</si>
  <si>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</si>
  <si>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</si>
  <si>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</si>
  <si>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</si>
  <si>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</si>
  <si>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</si>
  <si>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</si>
  <si>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</si>
  <si>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</si>
  <si>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</si>
  <si>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</si>
  <si>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</si>
  <si>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</si>
  <si>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</si>
  <si>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</si>
  <si>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</si>
  <si>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</si>
  <si>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</si>
  <si>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</si>
  <si>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</si>
  <si>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</si>
  <si>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</si>
  <si>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</si>
  <si>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</si>
  <si>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</si>
  <si>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</si>
  <si>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</si>
  <si>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</si>
  <si>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</si>
  <si>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</si>
  <si>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</si>
  <si>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</si>
  <si>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</si>
  <si>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</si>
  <si>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</si>
  <si>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</si>
  <si>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</si>
  <si>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</si>
  <si>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</si>
  <si>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</si>
  <si>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</si>
  <si>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</si>
  <si>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</si>
  <si>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</si>
  <si>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</si>
  <si>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</si>
  <si>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</si>
  <si>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</si>
  <si>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</si>
  <si>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</si>
  <si>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</si>
  <si>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</si>
  <si>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</si>
  <si>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</si>
  <si>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</si>
  <si>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</si>
  <si>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</si>
  <si>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</si>
  <si>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</si>
  <si>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</si>
  <si>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</si>
  <si>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</si>
  <si>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</si>
  <si>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</si>
  <si>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</si>
  <si>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</si>
  <si>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</si>
  <si>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</si>
  <si>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</si>
  <si>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</si>
  <si>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</si>
  <si>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</si>
  <si>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</si>
  <si>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</si>
  <si>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</si>
  <si>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</si>
  <si>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</si>
  <si>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</si>
  <si>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</si>
  <si>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</si>
  <si>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</si>
  <si>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</si>
  <si>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</si>
  <si>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</si>
  <si>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</si>
  <si>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</si>
  <si>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</si>
  <si>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</si>
  <si>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</si>
  <si>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</si>
  <si>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</si>
  <si>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</si>
  <si>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</si>
  <si>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</si>
  <si>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</si>
  <si>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</si>
  <si>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</si>
  <si>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</si>
  <si>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</si>
  <si>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</si>
  <si>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</si>
  <si>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</si>
  <si>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</si>
  <si>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</si>
  <si>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</si>
  <si>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</si>
  <si>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</si>
  <si>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</si>
  <si>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</si>
  <si>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</si>
  <si>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</si>
  <si>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</si>
  <si>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</si>
  <si>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</si>
  <si>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</si>
  <si>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</si>
  <si>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</si>
  <si>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</si>
  <si>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</si>
  <si>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</si>
  <si>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</si>
  <si>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</si>
  <si>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</si>
  <si>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</si>
  <si>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</si>
  <si>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</si>
  <si>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</si>
  <si>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</si>
  <si>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</si>
  <si>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</si>
  <si>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</si>
  <si>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</si>
  <si>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</si>
  <si>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</si>
  <si>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</si>
  <si>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</si>
  <si>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</si>
  <si>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</si>
  <si>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</si>
  <si>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</si>
  <si>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</si>
  <si>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</si>
  <si>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</si>
  <si>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</si>
  <si>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</si>
  <si>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</si>
  <si>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</si>
  <si>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</si>
  <si>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</si>
  <si>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</si>
  <si>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</si>
  <si>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</si>
  <si>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</si>
  <si>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</si>
  <si>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</si>
  <si>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</si>
  <si>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</si>
  <si>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</si>
  <si>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</si>
  <si>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</si>
  <si>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</si>
  <si>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</si>
  <si>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</si>
  <si>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</si>
  <si>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</si>
  <si>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</si>
  <si>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</si>
  <si>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</si>
  <si>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</si>
  <si>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</si>
  <si>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</si>
  <si>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</si>
  <si>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</si>
  <si>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</si>
  <si>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</si>
  <si>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</si>
  <si>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</si>
  <si>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</si>
  <si>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</si>
  <si>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</si>
  <si>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</si>
  <si>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</si>
  <si>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</si>
  <si>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</si>
  <si>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</si>
  <si>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</si>
  <si>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</si>
  <si>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</si>
  <si>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</si>
  <si>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</si>
  <si>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</si>
  <si>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</si>
  <si>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</si>
  <si>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</si>
  <si>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</si>
  <si>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</si>
  <si>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</si>
  <si>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</si>
  <si>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</si>
  <si>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</si>
  <si>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</si>
  <si>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</si>
  <si>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</si>
  <si>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</si>
  <si>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</si>
  <si>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</si>
  <si>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</si>
  <si>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</si>
  <si>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</si>
  <si>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</si>
  <si>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</si>
  <si>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</si>
  <si>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</si>
  <si>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</si>
  <si>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</si>
  <si>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</si>
  <si>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</si>
  <si>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</si>
  <si>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</si>
  <si>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</si>
  <si>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</si>
  <si>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</si>
  <si>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</si>
  <si>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</si>
  <si>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</si>
  <si>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</si>
  <si>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</si>
  <si>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</si>
  <si>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</si>
  <si>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</si>
  <si>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</si>
  <si>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</si>
  <si>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</si>
  <si>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</si>
  <si>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</si>
  <si>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</si>
  <si>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</si>
  <si>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</si>
  <si>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</si>
  <si>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</si>
  <si>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</si>
  <si>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</si>
  <si>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</si>
  <si>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</si>
  <si>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</si>
  <si>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</si>
  <si>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</si>
  <si>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</si>
  <si>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</si>
  <si>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</si>
  <si>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</si>
  <si>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</si>
  <si>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</si>
  <si>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</si>
  <si>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</si>
  <si>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</si>
  <si>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</si>
  <si>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</si>
  <si>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</si>
  <si>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</si>
  <si>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</si>
  <si>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</si>
  <si>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</si>
  <si>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</si>
  <si>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</si>
  <si>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</si>
  <si>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</si>
  <si>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</si>
  <si>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</si>
  <si>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</si>
  <si>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</si>
  <si>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</si>
  <si>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</si>
  <si>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</si>
  <si>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</si>
  <si>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</si>
  <si>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</si>
  <si>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</si>
  <si>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</si>
  <si>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</si>
  <si>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</si>
  <si>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</si>
  <si>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</si>
  <si>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</si>
  <si>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</si>
  <si>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</si>
  <si>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</si>
  <si>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</si>
  <si>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</si>
  <si>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</si>
  <si>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</si>
  <si>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</si>
  <si>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</si>
  <si>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</si>
  <si>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</si>
  <si>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</si>
  <si>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</si>
  <si>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</si>
  <si>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</si>
  <si>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</si>
  <si>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</si>
  <si>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</si>
  <si>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</si>
  <si>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</si>
  <si>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</si>
  <si>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</si>
  <si>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</si>
  <si>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</si>
  <si>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</si>
  <si>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</si>
  <si>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</si>
  <si>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</si>
  <si>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</si>
  <si>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</si>
  <si>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</si>
  <si>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</si>
  <si>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</si>
  <si>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</si>
  <si>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</si>
  <si>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</si>
  <si>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</si>
  <si>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</si>
  <si>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</si>
  <si>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</si>
  <si>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</si>
  <si>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</si>
  <si>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</si>
  <si>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</si>
  <si>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</si>
  <si>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</si>
  <si>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</si>
  <si>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</si>
  <si>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</si>
  <si>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</si>
  <si>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</si>
  <si>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</si>
  <si>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</si>
  <si>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</si>
  <si>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</si>
  <si>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</si>
  <si>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</si>
  <si>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</si>
  <si>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</si>
  <si>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</si>
  <si>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</si>
  <si>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</si>
  <si>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</si>
  <si>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</si>
  <si>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</si>
  <si>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</si>
  <si>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</si>
  <si>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</si>
  <si>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</si>
  <si>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</si>
  <si>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</si>
  <si>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</si>
  <si>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</si>
  <si>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</si>
  <si>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</si>
  <si>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</si>
  <si>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</si>
  <si>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</si>
  <si>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</si>
  <si>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</si>
  <si>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</si>
  <si>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</si>
  <si>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</si>
  <si>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</si>
  <si>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</si>
  <si>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</si>
  <si>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</si>
  <si>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</si>
  <si>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</si>
  <si>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</si>
  <si>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</si>
  <si>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</si>
  <si>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</si>
  <si>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</si>
  <si>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</si>
  <si>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</si>
  <si>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</si>
  <si>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</si>
  <si>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</si>
  <si>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</si>
  <si>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</si>
  <si>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</si>
  <si>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</si>
  <si>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</si>
  <si>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</si>
  <si>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</si>
  <si>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</si>
  <si>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</si>
  <si>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</si>
  <si>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</si>
  <si>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</si>
  <si>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</si>
  <si>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</si>
  <si>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</si>
  <si>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</si>
  <si>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</si>
  <si>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</si>
  <si>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</si>
  <si>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</si>
  <si>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</si>
  <si>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</si>
  <si>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</si>
  <si>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</si>
  <si>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</si>
  <si>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</si>
  <si>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</si>
  <si>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</si>
  <si>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</si>
  <si>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</si>
  <si>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</si>
  <si>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</si>
  <si>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</si>
  <si>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</si>
  <si>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</si>
  <si>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</si>
  <si>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</si>
  <si>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</si>
  <si>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</si>
  <si>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</si>
  <si>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</si>
  <si>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</si>
  <si>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</si>
  <si>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</si>
  <si>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</si>
  <si>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</si>
  <si>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</si>
  <si>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</si>
  <si>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</si>
  <si>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</si>
  <si>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</si>
  <si>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</si>
  <si>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</si>
  <si>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</si>
  <si>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</si>
  <si>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</si>
  <si>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</si>
  <si>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</si>
  <si>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</si>
  <si>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</si>
  <si>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</si>
  <si>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</si>
  <si>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</si>
  <si>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</si>
  <si>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</si>
  <si>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</si>
  <si>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</si>
  <si>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</si>
  <si>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</si>
  <si>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</si>
  <si>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</si>
  <si>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</si>
  <si>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</si>
  <si>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</si>
  <si>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</si>
  <si>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</si>
  <si>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</si>
  <si>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</si>
  <si>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</si>
  <si>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</si>
  <si>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</si>
  <si>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</si>
  <si>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</si>
  <si>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</si>
  <si>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</si>
  <si>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</si>
  <si>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</si>
  <si>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</si>
  <si>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</si>
  <si>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</si>
  <si>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</si>
  <si>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</si>
  <si>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</si>
  <si>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</si>
  <si>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</si>
  <si>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</si>
  <si>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</si>
  <si>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</si>
  <si>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</si>
  <si>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</si>
  <si>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</si>
  <si>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</si>
  <si>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</si>
  <si>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</si>
  <si>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</si>
  <si>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</si>
  <si>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</si>
  <si>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</si>
  <si>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</si>
  <si>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</si>
  <si>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</si>
  <si>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</si>
  <si>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</si>
  <si>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</si>
  <si>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</si>
  <si>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</si>
  <si>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</si>
  <si>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</si>
  <si>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</si>
  <si>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</si>
  <si>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</si>
  <si>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</si>
  <si>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</si>
  <si>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</si>
  <si>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</si>
  <si>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</si>
  <si>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</si>
  <si>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</si>
  <si>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</si>
  <si>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</si>
  <si>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</si>
  <si>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</si>
  <si>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</si>
  <si>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</si>
  <si>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</si>
  <si>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</si>
  <si>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</si>
  <si>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</si>
  <si>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</si>
  <si>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</si>
  <si>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</si>
  <si>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</si>
  <si>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</si>
  <si>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</si>
  <si>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</si>
  <si>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</si>
  <si>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</si>
  <si>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</si>
  <si>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</si>
  <si>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</si>
  <si>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</si>
  <si>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</si>
  <si>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</si>
  <si>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</si>
  <si>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</si>
  <si>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</si>
  <si>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</si>
  <si>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</si>
  <si>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</si>
  <si>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</si>
  <si>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</si>
  <si>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</si>
  <si>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</si>
  <si>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</si>
  <si>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</si>
  <si>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</si>
  <si>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</si>
  <si>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</si>
  <si>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</si>
  <si>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</si>
  <si>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</si>
  <si>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</si>
  <si>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</si>
  <si>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</si>
  <si>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</si>
  <si>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</si>
  <si>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</si>
  <si>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</si>
  <si>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</si>
  <si>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</si>
  <si>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</si>
  <si>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</si>
  <si>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</si>
  <si>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</si>
  <si>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</si>
  <si>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</si>
  <si>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</si>
  <si>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</si>
  <si>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</si>
  <si>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</si>
  <si>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</si>
  <si>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</si>
  <si>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</si>
  <si>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</si>
  <si>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</si>
  <si>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</si>
  <si>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</si>
  <si>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</si>
  <si>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</si>
  <si>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</si>
  <si>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</si>
  <si>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</si>
  <si>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</si>
  <si>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</si>
  <si>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</si>
  <si>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</si>
  <si>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</si>
  <si>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</si>
  <si>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</si>
  <si>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</si>
  <si>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</si>
  <si>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</si>
  <si>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</si>
  <si>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</si>
  <si>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</si>
  <si>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</si>
  <si>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</si>
  <si>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</si>
  <si>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</si>
  <si>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</si>
  <si>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</si>
  <si>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</si>
  <si>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</si>
  <si>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</si>
  <si>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</si>
  <si>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</si>
  <si>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</si>
  <si>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</si>
  <si>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</si>
  <si>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</si>
  <si>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</si>
  <si>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</si>
  <si>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</si>
  <si>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</si>
  <si>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</si>
  <si>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</si>
  <si>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</si>
  <si>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</si>
  <si>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</si>
  <si>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</si>
  <si>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</si>
  <si>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</si>
  <si>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</si>
  <si>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</si>
  <si>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</si>
  <si>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</si>
  <si>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</si>
  <si>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</si>
  <si>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</si>
  <si>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</si>
  <si>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</si>
  <si>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</si>
  <si>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</si>
  <si>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</si>
  <si>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</si>
  <si>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</si>
  <si>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</si>
  <si>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</si>
  <si>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</si>
  <si>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</si>
  <si>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</si>
  <si>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</si>
  <si>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</si>
  <si>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</si>
  <si>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</si>
  <si>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</si>
  <si>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</si>
  <si>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</si>
  <si>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</si>
  <si>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</si>
  <si>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</si>
  <si>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</si>
  <si>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</si>
  <si>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</si>
  <si>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</si>
  <si>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</si>
  <si>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</si>
  <si>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</si>
  <si>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</si>
  <si>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</si>
  <si>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</si>
  <si>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</si>
  <si>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</si>
  <si>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</si>
  <si>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</si>
  <si>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</si>
  <si>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</si>
  <si>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</si>
  <si>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</si>
  <si>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</si>
  <si>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</si>
  <si>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</si>
  <si>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</si>
  <si>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</si>
  <si>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</si>
  <si>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</si>
  <si>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</si>
  <si>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</si>
  <si>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</si>
  <si>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</si>
  <si>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</si>
  <si>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</si>
  <si>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</si>
  <si>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</si>
  <si>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</si>
  <si>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</si>
  <si>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</si>
  <si>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</si>
  <si>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</si>
  <si>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</si>
  <si>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</si>
  <si>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</si>
  <si>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</si>
  <si>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</si>
  <si>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</si>
  <si>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</si>
  <si>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</si>
  <si>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</si>
  <si>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</si>
  <si>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</si>
  <si>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</si>
  <si>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</si>
  <si>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</si>
  <si>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</si>
  <si>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</si>
  <si>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</si>
  <si>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</si>
  <si>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</si>
  <si>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</si>
  <si>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</si>
  <si>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</si>
  <si>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</si>
  <si>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</si>
  <si>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</si>
  <si>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</si>
  <si>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</si>
  <si>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</si>
  <si>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</si>
  <si>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</si>
  <si>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</si>
  <si>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</si>
  <si>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</si>
  <si>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</si>
  <si>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</si>
  <si>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</si>
  <si>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</si>
  <si>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</si>
  <si>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</si>
  <si>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</si>
  <si>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</si>
  <si>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</si>
  <si>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</si>
  <si>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</si>
  <si>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</si>
  <si>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</si>
  <si>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</si>
  <si>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</si>
  <si>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</si>
  <si>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</si>
  <si>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</si>
  <si>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</si>
  <si>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</si>
  <si>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</si>
  <si>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</si>
  <si>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</si>
  <si>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</si>
  <si>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</si>
  <si>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</si>
  <si>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</si>
  <si>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</si>
  <si>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</si>
  <si>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</si>
  <si>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</si>
  <si>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</si>
  <si>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</si>
  <si>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</si>
  <si>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</si>
  <si>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</si>
  <si>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</si>
  <si>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</si>
  <si>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</si>
  <si>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</si>
  <si>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</si>
  <si>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</si>
  <si>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</si>
  <si>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</si>
  <si>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</si>
  <si>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</si>
  <si>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</si>
  <si>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</si>
  <si>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</si>
  <si>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</si>
  <si>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</si>
  <si>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</si>
  <si>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</si>
  <si>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</si>
  <si>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</si>
  <si>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</si>
  <si>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</si>
  <si>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</si>
  <si>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</si>
  <si>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</si>
  <si>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</si>
  <si>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</si>
  <si>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</si>
  <si>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</si>
  <si>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</si>
  <si>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</si>
  <si>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</si>
  <si>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</si>
  <si>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</si>
  <si>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</si>
  <si>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</si>
  <si>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</si>
  <si>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</si>
  <si>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</si>
  <si>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</si>
  <si>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</si>
  <si>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</si>
  <si>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</si>
  <si>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</si>
  <si>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</si>
  <si>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</si>
  <si>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</si>
  <si>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</si>
  <si>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</si>
  <si>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</si>
  <si>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</si>
  <si>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</si>
  <si>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</si>
  <si>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</si>
  <si>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</si>
  <si>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</si>
  <si>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</si>
  <si>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</si>
  <si>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</si>
  <si>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</si>
  <si>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</si>
  <si>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</si>
  <si>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</si>
  <si>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</si>
  <si>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</si>
  <si>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</si>
  <si>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</si>
  <si>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</si>
  <si>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</si>
  <si>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</si>
  <si>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</si>
  <si>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</si>
  <si>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</si>
  <si>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</si>
  <si>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</si>
  <si>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</si>
  <si>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</si>
  <si>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</si>
  <si>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</si>
  <si>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</si>
  <si>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</si>
  <si>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</si>
  <si>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</si>
  <si>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</si>
  <si>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</si>
  <si>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</si>
  <si>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</si>
  <si>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</si>
  <si>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</si>
  <si>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</si>
  <si>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</si>
  <si>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</si>
  <si>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</si>
  <si>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</si>
  <si>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</si>
  <si>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</si>
  <si>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</si>
  <si>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</si>
  <si>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</si>
  <si>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</si>
  <si>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</si>
  <si>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</si>
  <si>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</si>
  <si>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</si>
  <si>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</si>
  <si>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</si>
  <si>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</si>
  <si>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</si>
  <si>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</si>
  <si>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</si>
  <si>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</si>
  <si>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</si>
  <si>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</si>
  <si>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</si>
  <si>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</si>
  <si>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</si>
  <si>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</si>
  <si>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</si>
  <si>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</si>
  <si>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</si>
  <si>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</si>
  <si>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</si>
  <si>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</si>
  <si>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</si>
  <si>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</si>
  <si>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</si>
  <si>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</si>
  <si>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</si>
  <si>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</si>
  <si>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</si>
  <si>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</si>
  <si>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</si>
  <si>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</si>
  <si>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</si>
  <si>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</si>
  <si>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</si>
  <si>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</si>
  <si>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</si>
  <si>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</si>
  <si>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</si>
  <si>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</si>
  <si>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</si>
  <si>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</si>
  <si>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</si>
  <si>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</si>
  <si>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</si>
  <si>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</si>
  <si>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</si>
  <si>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</si>
  <si>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</si>
  <si>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</si>
  <si>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</si>
  <si>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</si>
  <si>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</si>
  <si>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</si>
  <si>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</si>
  <si>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</si>
  <si>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</si>
  <si>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</si>
  <si>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</si>
  <si>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</si>
  <si>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</si>
  <si>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</si>
  <si>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</si>
  <si>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</si>
  <si>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</si>
  <si>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</si>
  <si>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</si>
  <si>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</si>
  <si>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</si>
  <si>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</si>
  <si>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</si>
  <si>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</si>
  <si>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</si>
  <si>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</si>
  <si>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</si>
  <si>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</si>
  <si>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</si>
  <si>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</si>
  <si>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</si>
  <si>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</si>
  <si>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</si>
  <si>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</si>
  <si>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</si>
  <si>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</si>
  <si>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</si>
  <si>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</si>
  <si>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</si>
  <si>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</si>
  <si>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</si>
  <si>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</si>
  <si>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</si>
  <si>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</si>
  <si>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</si>
  <si>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</si>
  <si>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</si>
  <si>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</si>
  <si>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</si>
  <si>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</si>
  <si>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</si>
  <si>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</si>
  <si>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</si>
  <si>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</si>
  <si>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</si>
  <si>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</si>
  <si>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</si>
  <si>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</si>
  <si>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</si>
  <si>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</si>
  <si>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</si>
  <si>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</si>
  <si>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</si>
  <si>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</si>
  <si>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</si>
  <si>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</si>
  <si>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</si>
  <si>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</si>
  <si>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</si>
  <si>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</si>
  <si>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</si>
  <si>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</si>
  <si>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</si>
  <si>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</si>
  <si>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</si>
  <si>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</si>
  <si>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</si>
  <si>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</si>
  <si>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</si>
  <si>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</si>
  <si>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</si>
  <si>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</si>
  <si>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</si>
  <si>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</si>
  <si>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</si>
  <si>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</si>
  <si>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</si>
  <si>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</si>
  <si>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</si>
  <si>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</si>
  <si>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</si>
  <si>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</si>
  <si>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</si>
  <si>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</si>
  <si>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</si>
  <si>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</si>
  <si>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</si>
  <si>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</si>
  <si>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</si>
  <si>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</si>
  <si>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</si>
  <si>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</si>
  <si>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</si>
  <si>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</si>
  <si>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</si>
  <si>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</si>
  <si>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</si>
  <si>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</si>
  <si>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</si>
  <si>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</si>
  <si>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</si>
  <si>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</si>
  <si>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</si>
  <si>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</si>
  <si>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</si>
  <si>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</si>
  <si>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</si>
  <si>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</si>
  <si>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</si>
  <si>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</si>
  <si>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</si>
  <si>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</si>
  <si>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</si>
  <si>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</si>
  <si>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</si>
  <si>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</si>
  <si>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</si>
  <si>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</si>
  <si>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</si>
  <si>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</si>
  <si>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</si>
  <si>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</si>
  <si>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</si>
  <si>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</si>
  <si>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</si>
  <si>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</si>
  <si>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</si>
  <si>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</si>
  <si>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</si>
  <si>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</si>
  <si>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</si>
  <si>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</si>
  <si>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</si>
  <si>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</si>
  <si>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</si>
  <si>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</si>
  <si>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</si>
  <si>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</si>
  <si>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</si>
  <si>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</si>
  <si>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</si>
  <si>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</si>
  <si>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</si>
  <si>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</si>
  <si>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</si>
  <si>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</si>
  <si>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</si>
  <si>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</si>
  <si>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</si>
  <si>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</si>
  <si>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</si>
  <si>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</si>
  <si>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</si>
  <si>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</si>
  <si>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</si>
  <si>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</si>
  <si>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</si>
  <si>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</si>
  <si>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</si>
  <si>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</si>
  <si>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</si>
  <si>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</si>
  <si>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</si>
  <si>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</si>
  <si>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</si>
  <si>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</si>
  <si>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</si>
  <si>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</si>
  <si>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</si>
  <si>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</si>
  <si>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</si>
  <si>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</si>
  <si>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</si>
  <si>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</si>
  <si>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</si>
  <si>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</si>
  <si>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</si>
  <si>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</si>
  <si>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</si>
  <si>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</si>
  <si>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</si>
  <si>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</si>
  <si>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</si>
  <si>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</si>
  <si>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</si>
  <si>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</si>
  <si>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</si>
  <si>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</si>
  <si>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</si>
  <si>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</si>
  <si>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</si>
  <si>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</si>
  <si>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</si>
  <si>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</si>
  <si>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</si>
  <si>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</si>
  <si>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</si>
  <si>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</si>
  <si>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</si>
  <si>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</si>
  <si>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</si>
  <si>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</si>
  <si>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</si>
  <si>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</si>
  <si>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</si>
  <si>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</si>
  <si>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</si>
  <si>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</si>
  <si>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</si>
  <si>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</si>
  <si>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</si>
  <si>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</si>
  <si>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</si>
  <si>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</si>
  <si>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</si>
  <si>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</si>
  <si>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</si>
  <si>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</si>
  <si>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</si>
  <si>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</si>
  <si>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</si>
  <si>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</si>
  <si>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</si>
  <si>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</si>
  <si>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</si>
  <si>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</si>
  <si>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</si>
  <si>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</si>
  <si>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</si>
  <si>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</si>
  <si>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</si>
  <si>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</si>
  <si>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</si>
  <si>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</si>
  <si>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</si>
  <si>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</si>
  <si>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</si>
  <si>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</si>
  <si>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</si>
  <si>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</si>
  <si>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</si>
  <si>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</si>
  <si>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</si>
  <si>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</si>
  <si>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</si>
  <si>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</si>
  <si>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</si>
  <si>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</si>
  <si>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</si>
  <si>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</si>
  <si>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</si>
  <si>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</si>
  <si>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</si>
  <si>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</si>
  <si>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</si>
  <si>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</si>
  <si>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</si>
  <si>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</si>
  <si>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</si>
  <si>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</si>
  <si>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</si>
  <si>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</si>
  <si>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</si>
  <si>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</si>
  <si>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</si>
  <si>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</si>
  <si>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</si>
  <si>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</si>
  <si>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</si>
  <si>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</si>
  <si>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</si>
  <si>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</si>
  <si>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</si>
  <si>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</si>
  <si>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</si>
  <si>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</si>
  <si>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</si>
  <si>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</si>
  <si>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</si>
  <si>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</si>
  <si>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</si>
  <si>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</si>
  <si>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</si>
  <si>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</si>
  <si>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</si>
  <si>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</si>
  <si>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</si>
  <si>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</si>
  <si>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</si>
  <si>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</si>
  <si>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</si>
  <si>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</si>
  <si>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</si>
  <si>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</si>
  <si>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</si>
  <si>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</si>
  <si>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</si>
  <si>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</si>
  <si>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</si>
  <si>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</si>
  <si>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</si>
  <si>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</si>
  <si>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</si>
  <si>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</si>
  <si>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</si>
  <si>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</si>
  <si>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</si>
  <si>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</si>
  <si>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</si>
  <si>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</si>
  <si>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</si>
  <si>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</si>
  <si>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</si>
  <si>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</si>
  <si>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</si>
  <si>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</si>
  <si>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</si>
  <si>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</si>
  <si>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</si>
  <si>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</si>
  <si>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</si>
  <si>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</si>
  <si>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</si>
  <si>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</si>
  <si>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</si>
  <si>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</si>
  <si>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</si>
  <si>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</si>
  <si>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</si>
  <si>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</si>
  <si>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</si>
  <si>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</si>
  <si>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</si>
  <si>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</si>
  <si>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</si>
  <si>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</si>
  <si>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</si>
  <si>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</si>
  <si>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</si>
  <si>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</si>
  <si>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</si>
  <si>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</si>
  <si>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</si>
  <si>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</si>
  <si>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</si>
  <si>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</si>
  <si>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</si>
  <si>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</si>
  <si>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</si>
  <si>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</si>
  <si>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</si>
  <si>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</si>
  <si>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</si>
  <si>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</si>
  <si>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</si>
  <si>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</si>
  <si>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</si>
  <si>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</si>
  <si>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</si>
  <si>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</si>
  <si>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</si>
  <si>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</si>
  <si>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</si>
  <si>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</si>
  <si>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</si>
  <si>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</si>
  <si>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</si>
  <si>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</si>
  <si>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</si>
  <si>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</si>
  <si>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</si>
  <si>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</si>
  <si>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</si>
  <si>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</si>
  <si>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</si>
  <si>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</si>
  <si>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</si>
  <si>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</si>
  <si>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</si>
  <si>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</si>
  <si>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</si>
  <si>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</si>
  <si>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</si>
  <si>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</si>
  <si>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</si>
  <si>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</si>
  <si>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</si>
  <si>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</si>
  <si>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</si>
  <si>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</si>
  <si>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</si>
  <si>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</si>
  <si>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</si>
  <si>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</si>
  <si>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</si>
  <si>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</si>
  <si>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</si>
  <si>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</si>
  <si>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</si>
  <si>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</si>
  <si>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</si>
  <si>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</si>
  <si>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</si>
  <si>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</si>
  <si>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</si>
  <si>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</si>
  <si>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</si>
  <si>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</si>
  <si>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</si>
  <si>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</si>
  <si>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</si>
  <si>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</si>
  <si>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</si>
  <si>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</si>
  <si>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</si>
  <si>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</si>
  <si>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</si>
  <si>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</si>
  <si>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</si>
  <si>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</si>
  <si>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</si>
  <si>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</si>
  <si>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</si>
  <si>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</si>
  <si>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</si>
  <si>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</si>
  <si>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</si>
  <si>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</si>
  <si>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</si>
  <si>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</si>
  <si>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</si>
  <si>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</si>
  <si>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</si>
  <si>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</si>
  <si>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</si>
  <si>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</si>
  <si>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</si>
  <si>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</si>
  <si>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</si>
  <si>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</si>
  <si>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</si>
  <si>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</si>
  <si>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</si>
  <si>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</si>
  <si>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</si>
  <si>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</si>
  <si>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</si>
  <si>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</si>
  <si>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</si>
  <si>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</si>
  <si>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</si>
  <si>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</si>
  <si>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</si>
  <si>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</si>
  <si>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</si>
  <si>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</si>
  <si>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</si>
  <si>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</si>
  <si>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</si>
  <si>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</si>
  <si>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</si>
  <si>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</si>
  <si>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</si>
  <si>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</si>
  <si>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</si>
  <si>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</si>
  <si>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</si>
  <si>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</si>
  <si>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</si>
  <si>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</si>
  <si>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</si>
  <si>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</si>
  <si>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</si>
  <si>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</si>
  <si>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</si>
  <si>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</si>
  <si>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</si>
  <si>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</si>
  <si>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</si>
  <si>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</si>
  <si>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</si>
  <si>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</si>
  <si>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</si>
  <si>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</si>
  <si>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</si>
  <si>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</si>
  <si>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</si>
  <si>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</si>
  <si>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</si>
  <si>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</si>
  <si>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</si>
  <si>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</si>
  <si>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</si>
  <si>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</si>
  <si>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</si>
  <si>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</si>
  <si>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</si>
  <si>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</si>
  <si>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</si>
  <si>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</si>
  <si>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</si>
  <si>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</si>
  <si>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</si>
  <si>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</si>
  <si>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</si>
  <si>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</si>
  <si>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</si>
  <si>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</si>
  <si>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</si>
  <si>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</si>
  <si>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</si>
  <si>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</si>
  <si>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</si>
  <si>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</si>
  <si>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</si>
  <si>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</si>
  <si>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</si>
  <si>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</si>
  <si>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</si>
  <si>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</si>
  <si>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</si>
  <si>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</si>
  <si>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</si>
  <si>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</si>
  <si>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</si>
  <si>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</si>
  <si>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</si>
  <si>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</si>
  <si>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</si>
  <si>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</si>
  <si>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</si>
  <si>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</si>
  <si>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</si>
  <si>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</si>
  <si>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</si>
  <si>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</si>
  <si>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</si>
  <si>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</si>
  <si>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</si>
  <si>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</si>
  <si>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</si>
  <si>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</si>
  <si>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</si>
  <si>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</si>
  <si>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</si>
  <si>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</si>
  <si>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</si>
  <si>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</si>
  <si>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</si>
  <si>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</si>
  <si>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</si>
  <si>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</si>
  <si>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</si>
  <si>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</si>
  <si>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</si>
  <si>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</si>
  <si>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</si>
  <si>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</si>
  <si>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</si>
  <si>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</si>
  <si>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</si>
  <si>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</si>
  <si>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</si>
  <si>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</si>
  <si>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</si>
  <si>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</si>
  <si>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</si>
  <si>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</si>
  <si>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</si>
  <si>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</si>
  <si>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</si>
  <si>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</si>
  <si>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</si>
  <si>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</si>
  <si>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</si>
  <si>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</si>
  <si>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</si>
  <si>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</si>
  <si>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</si>
  <si>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</si>
  <si>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</si>
  <si>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</si>
  <si>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</si>
  <si>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</si>
  <si>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</si>
  <si>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</si>
  <si>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</si>
  <si>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</si>
  <si>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</si>
  <si>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</si>
  <si>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</si>
  <si>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</si>
  <si>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</si>
  <si>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</si>
  <si>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</si>
  <si>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</si>
  <si>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</si>
  <si>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</si>
  <si>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</si>
  <si>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</si>
  <si>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</si>
  <si>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</si>
  <si>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</si>
  <si>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</si>
  <si>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</si>
  <si>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</si>
  <si>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</si>
  <si>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</si>
  <si>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</si>
  <si>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</si>
  <si>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</si>
  <si>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</si>
  <si>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</si>
  <si>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</si>
  <si>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</si>
  <si>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</si>
  <si>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</si>
  <si>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</si>
  <si>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</si>
  <si>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</si>
  <si>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</si>
  <si>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</si>
  <si>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</si>
  <si>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</si>
  <si>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</si>
  <si>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</si>
  <si>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</si>
  <si>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</si>
  <si>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</si>
  <si>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</si>
  <si>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</si>
  <si>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</si>
  <si>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</si>
  <si>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</si>
  <si>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</si>
  <si>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</si>
  <si>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</si>
  <si>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</si>
  <si>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</si>
  <si>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</si>
  <si>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</si>
  <si>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</si>
  <si>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</si>
  <si>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</si>
  <si>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</si>
  <si>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</si>
  <si>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</si>
  <si>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</si>
  <si>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</si>
  <si>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</si>
  <si>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</si>
  <si>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</si>
  <si>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</si>
  <si>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</si>
  <si>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</si>
  <si>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</si>
  <si>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</si>
  <si>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</si>
  <si>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</si>
  <si>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</si>
  <si>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</si>
  <si>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</si>
  <si>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</si>
  <si>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</si>
  <si>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</si>
  <si>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</si>
  <si>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</si>
  <si>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</si>
  <si>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</si>
  <si>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</si>
  <si>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</si>
  <si>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</si>
  <si>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</si>
  <si>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</si>
  <si>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</si>
  <si>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</si>
  <si>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</si>
  <si>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</si>
  <si>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</si>
  <si>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</si>
  <si>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</si>
  <si>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</si>
  <si>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</si>
  <si>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</si>
  <si>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</si>
  <si>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</si>
  <si>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</si>
  <si>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</si>
  <si>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</si>
  <si>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</si>
  <si>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</si>
  <si>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</si>
  <si>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</si>
  <si>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</si>
  <si>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</si>
  <si>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</si>
  <si>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</si>
  <si>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</si>
  <si>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</si>
  <si>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</si>
  <si>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</si>
  <si>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</si>
  <si>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</si>
  <si>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</si>
  <si>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</si>
  <si>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</si>
  <si>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</si>
  <si>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</si>
  <si>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</si>
  <si>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</si>
  <si>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</si>
  <si>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</si>
  <si>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</si>
  <si>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</si>
  <si>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</si>
  <si>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</si>
  <si>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</si>
  <si>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</si>
  <si>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</si>
  <si>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</si>
  <si>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</si>
  <si>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</si>
  <si>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</si>
  <si>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</si>
  <si>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</si>
  <si>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</si>
  <si>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</si>
  <si>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</si>
  <si>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</si>
  <si>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</si>
  <si>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</si>
  <si>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</si>
  <si>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</si>
  <si>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</si>
  <si>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</si>
  <si>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</si>
  <si>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</si>
  <si>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</si>
  <si>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</si>
  <si>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</si>
  <si>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</si>
  <si>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</si>
  <si>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</si>
  <si>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</si>
  <si>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</si>
  <si>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</si>
  <si>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</si>
  <si>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</si>
  <si>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</si>
  <si>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</si>
  <si>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</si>
  <si>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</si>
  <si>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</si>
  <si>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</si>
  <si>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</si>
  <si>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</si>
  <si>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</si>
  <si>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</si>
  <si>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</si>
  <si>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</si>
  <si>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</si>
  <si>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</si>
  <si>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</si>
  <si>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</si>
  <si>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</si>
  <si>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</si>
  <si>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</si>
  <si>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</si>
  <si>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</si>
  <si>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</si>
  <si>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</si>
  <si>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</si>
  <si>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</si>
  <si>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</si>
  <si>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</si>
  <si>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</si>
  <si>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</si>
  <si>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</si>
  <si>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</si>
  <si>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</si>
  <si>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</si>
  <si>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</si>
  <si>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</si>
  <si>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</si>
  <si>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</si>
  <si>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</si>
  <si>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</si>
  <si>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</si>
  <si>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</si>
  <si>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</si>
  <si>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</si>
  <si>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</si>
  <si>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</si>
  <si>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</si>
  <si>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</si>
  <si>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</si>
  <si>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</si>
  <si>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</si>
  <si>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</si>
  <si>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</si>
  <si>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</si>
  <si>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</si>
  <si>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</si>
  <si>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</si>
  <si>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</si>
  <si>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</si>
  <si>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</si>
  <si>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</si>
  <si>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</si>
  <si>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</si>
  <si>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</si>
  <si>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</si>
  <si>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</si>
  <si>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</si>
  <si>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</si>
  <si>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</si>
  <si>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</si>
  <si>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</si>
  <si>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</si>
  <si>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</si>
  <si>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</si>
  <si>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</si>
  <si>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</si>
  <si>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</si>
  <si>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</si>
  <si>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</si>
  <si>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</si>
  <si>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</si>
  <si>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</si>
  <si>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</si>
  <si>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</si>
  <si>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</si>
  <si>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</si>
  <si>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</si>
  <si>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</si>
  <si>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</si>
  <si>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</si>
  <si>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</si>
  <si>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</si>
  <si>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</si>
  <si>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</si>
  <si>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</si>
  <si>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</si>
  <si>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</si>
  <si>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</si>
  <si>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</si>
  <si>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</si>
  <si>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</si>
  <si>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</si>
  <si>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</si>
  <si>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</si>
  <si>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</si>
  <si>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</si>
  <si>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</si>
  <si>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</si>
  <si>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</si>
  <si>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</si>
  <si>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</si>
  <si>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</si>
  <si>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</si>
  <si>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</si>
  <si>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</si>
  <si>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</si>
  <si>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</si>
  <si>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</si>
  <si>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</si>
  <si>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</si>
  <si>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</si>
  <si>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</si>
  <si>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</si>
  <si>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</si>
  <si>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</si>
  <si>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</si>
  <si>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</si>
  <si>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</si>
  <si>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</si>
  <si>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</si>
  <si>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</si>
  <si>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</si>
  <si>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</si>
  <si>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</si>
  <si>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</si>
  <si>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</si>
  <si>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</si>
  <si>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</si>
  <si>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</si>
  <si>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</si>
  <si>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</si>
  <si>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</si>
  <si>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</si>
  <si>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</si>
  <si>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</si>
  <si>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</si>
  <si>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</si>
  <si>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</si>
  <si>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</si>
  <si>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</si>
  <si>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</si>
  <si>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</si>
  <si>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</si>
  <si>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</si>
  <si>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</si>
  <si>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</si>
  <si>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</si>
  <si>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</si>
  <si>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</si>
  <si>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</si>
  <si>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</si>
  <si>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</si>
  <si>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</si>
  <si>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</si>
  <si>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</si>
  <si>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</si>
  <si>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</si>
  <si>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</si>
  <si>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</si>
  <si>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</si>
  <si>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</si>
  <si>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</si>
  <si>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</si>
  <si>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</si>
  <si>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</si>
  <si>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</si>
  <si>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</si>
  <si>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</si>
  <si>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</si>
  <si>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</si>
  <si>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</si>
  <si>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</si>
  <si>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</si>
  <si>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</si>
  <si>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</si>
  <si>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</si>
  <si>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</si>
  <si>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</si>
  <si>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</si>
  <si>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</si>
  <si>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</si>
  <si>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</si>
  <si>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</si>
  <si>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</si>
  <si>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</si>
  <si>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</si>
  <si>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</si>
  <si>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</si>
  <si>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</si>
  <si>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</si>
  <si>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</si>
  <si>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</si>
  <si>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</si>
  <si>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</si>
  <si>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</si>
  <si>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</si>
  <si>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</si>
  <si>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</si>
  <si>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</si>
  <si>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</si>
  <si>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</si>
  <si>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</si>
  <si>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</si>
  <si>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</si>
  <si>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</si>
  <si>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</si>
  <si>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</si>
  <si>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</si>
  <si>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</si>
  <si>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</si>
  <si>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</si>
  <si>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</si>
  <si>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</si>
  <si>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</si>
  <si>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</si>
  <si>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</si>
  <si>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</si>
  <si>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</si>
  <si>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</si>
  <si>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</si>
  <si>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</si>
  <si>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</si>
  <si>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</si>
  <si>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</si>
  <si>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</si>
  <si>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</si>
  <si>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</si>
  <si>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</si>
  <si>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</si>
  <si>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</si>
  <si>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</si>
  <si>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</si>
  <si>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</si>
  <si>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</si>
  <si>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</si>
  <si>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</si>
  <si>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</si>
  <si>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</si>
  <si>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</si>
  <si>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</si>
  <si>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</si>
  <si>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</si>
  <si>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</si>
  <si>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</si>
  <si>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</si>
  <si>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</si>
  <si>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</si>
  <si>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</si>
  <si>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</si>
  <si>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</si>
  <si>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</si>
  <si>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</si>
  <si>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</si>
  <si>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</si>
  <si>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</si>
  <si>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</si>
  <si>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</si>
  <si>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</si>
  <si>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</si>
  <si>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</si>
  <si>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</si>
  <si>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</si>
  <si>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</si>
  <si>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</si>
  <si>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</si>
  <si>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</si>
  <si>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</si>
  <si>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</si>
  <si>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</si>
  <si>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</si>
  <si>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</si>
  <si>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</si>
  <si>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</si>
  <si>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</si>
  <si>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</si>
  <si>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</si>
  <si>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</si>
  <si>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</si>
  <si>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</si>
  <si>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</si>
  <si>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</si>
  <si>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</si>
  <si>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</si>
  <si>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</si>
  <si>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</si>
  <si>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</si>
  <si>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</si>
  <si>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</si>
  <si>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</si>
  <si>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</si>
  <si>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</si>
  <si>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</si>
  <si>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</si>
  <si>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</si>
  <si>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</si>
  <si>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</si>
  <si>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</si>
  <si>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</si>
  <si>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</si>
  <si>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</si>
  <si>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</si>
  <si>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</si>
  <si>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</si>
  <si>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</si>
  <si>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</si>
  <si>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</si>
  <si>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</si>
  <si>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</si>
  <si>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</si>
  <si>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</si>
  <si>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</si>
  <si>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</si>
  <si>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</si>
  <si>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</si>
  <si>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</si>
  <si>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</si>
  <si>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</si>
  <si>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</si>
  <si>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</si>
  <si>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</si>
  <si>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</si>
  <si>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</si>
  <si>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</si>
  <si>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</si>
  <si>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</si>
  <si>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</si>
  <si>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</si>
  <si>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</si>
  <si>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</si>
  <si>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</si>
  <si>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</si>
  <si>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</si>
  <si>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</si>
  <si>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</si>
  <si>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</si>
  <si>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</si>
  <si>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</si>
  <si>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</si>
  <si>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</si>
  <si>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</si>
  <si>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</si>
  <si>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</si>
  <si>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</si>
  <si>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</si>
  <si>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</si>
  <si>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</si>
  <si>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</si>
  <si>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</si>
  <si>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</si>
  <si>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</si>
  <si>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</si>
  <si>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</si>
  <si>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</si>
  <si>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</si>
  <si>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</si>
  <si>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</si>
  <si>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</si>
  <si>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</si>
  <si>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</si>
  <si>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</si>
  <si>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</si>
  <si>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</si>
  <si>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</si>
  <si>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</si>
  <si>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</si>
  <si>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</si>
  <si>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</si>
  <si>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</si>
  <si>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</si>
  <si>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</si>
  <si>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</si>
  <si>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</si>
  <si>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</si>
  <si>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</si>
  <si>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</si>
  <si>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</si>
  <si>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</si>
  <si>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</si>
  <si>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</si>
  <si>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</si>
  <si>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</si>
  <si>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</si>
  <si>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</si>
  <si>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</si>
  <si>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</si>
  <si>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</si>
  <si>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</si>
  <si>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</si>
  <si>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</si>
  <si>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</si>
  <si>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</si>
  <si>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</si>
  <si>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</si>
  <si>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</si>
  <si>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</si>
  <si>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</si>
  <si>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</si>
  <si>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</si>
  <si>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</si>
  <si>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</si>
  <si>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</si>
  <si>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</si>
  <si>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</si>
  <si>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</si>
  <si>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</si>
  <si>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</si>
  <si>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</si>
  <si>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</si>
  <si>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</si>
  <si>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</si>
  <si>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</si>
  <si>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</si>
  <si>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</si>
  <si>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</si>
  <si>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</si>
  <si>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</si>
  <si>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</si>
  <si>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</si>
  <si>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</si>
  <si>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</si>
  <si>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</si>
  <si>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</si>
  <si>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</si>
  <si>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</si>
  <si>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</si>
  <si>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</si>
  <si>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</si>
  <si>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</si>
  <si>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</si>
  <si>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</si>
  <si>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</si>
  <si>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</si>
  <si>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</si>
  <si>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</si>
  <si>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</si>
  <si>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</si>
  <si>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</si>
  <si>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</si>
  <si>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</si>
  <si>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</si>
  <si>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</si>
  <si>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</si>
  <si>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</si>
  <si>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</si>
  <si>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</si>
  <si>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</si>
  <si>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</si>
  <si>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</si>
  <si>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</si>
  <si>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</si>
  <si>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</si>
  <si>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</si>
  <si>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</si>
  <si>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</si>
  <si>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</si>
  <si>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</si>
  <si>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</si>
  <si>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</si>
  <si>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</si>
  <si>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</si>
  <si>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</si>
  <si>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</si>
  <si>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</si>
  <si>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</si>
  <si>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</si>
  <si>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</si>
  <si>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</si>
  <si>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</si>
  <si>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</si>
  <si>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</si>
  <si>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</si>
  <si>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</si>
  <si>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</si>
  <si>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</si>
  <si>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</si>
  <si>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</si>
  <si>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</si>
  <si>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</si>
  <si>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</si>
  <si>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</si>
  <si>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</si>
  <si>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</si>
  <si>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</si>
  <si>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</si>
  <si>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</si>
  <si>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</si>
  <si>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</si>
  <si>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</si>
  <si>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</si>
  <si>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</si>
  <si>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</si>
  <si>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</si>
  <si>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</si>
  <si>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</si>
  <si>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</si>
  <si>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</si>
  <si>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</si>
  <si>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</si>
  <si>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</si>
  <si>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</si>
  <si>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</si>
  <si>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</si>
  <si>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</si>
  <si>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</si>
  <si>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</si>
  <si>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</si>
  <si>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</si>
  <si>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</si>
  <si>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</si>
  <si>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</si>
  <si>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</si>
  <si>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</si>
  <si>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</si>
  <si>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</si>
  <si>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</si>
  <si>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</si>
  <si>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</si>
  <si>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</si>
  <si>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</si>
  <si>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</si>
  <si>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</si>
  <si>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</si>
  <si>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</si>
  <si>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</si>
  <si>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</si>
  <si>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</si>
  <si>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</si>
  <si>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</si>
  <si>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</si>
  <si>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</si>
  <si>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</si>
  <si>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</si>
  <si>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</si>
  <si>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</si>
  <si>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</si>
  <si>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</si>
  <si>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</si>
  <si>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</si>
  <si>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</si>
  <si>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</si>
  <si>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</si>
  <si>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</si>
  <si>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</si>
  <si>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</si>
  <si>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</si>
  <si>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</si>
  <si>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</si>
  <si>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</si>
  <si>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</si>
  <si>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</si>
  <si>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</si>
  <si>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</si>
  <si>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</si>
  <si>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</si>
  <si>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</si>
  <si>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</si>
  <si>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</si>
  <si>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</si>
  <si>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</si>
  <si>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</si>
  <si>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</si>
  <si>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</si>
  <si>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</si>
  <si>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</si>
  <si>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</si>
  <si>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</si>
  <si>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</si>
  <si>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</si>
  <si>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</si>
  <si>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</si>
  <si>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</si>
  <si>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</si>
  <si>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</si>
  <si>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</si>
  <si>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</si>
  <si>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</si>
  <si>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</si>
  <si>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</si>
  <si>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</si>
  <si>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</si>
  <si>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</si>
  <si>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</si>
  <si>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</si>
  <si>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</si>
  <si>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</si>
  <si>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</si>
  <si>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</si>
  <si>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</si>
  <si>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</si>
  <si>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</si>
  <si>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</si>
  <si>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</si>
  <si>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</si>
  <si>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</si>
  <si>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</si>
  <si>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</si>
  <si>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</si>
  <si>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</si>
  <si>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</si>
  <si>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</si>
  <si>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</si>
  <si>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</si>
  <si>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</si>
  <si>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</si>
  <si>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</si>
  <si>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</si>
  <si>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</si>
  <si>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</si>
  <si>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</si>
  <si>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</si>
  <si>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</si>
  <si>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</si>
  <si>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</si>
  <si>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</si>
  <si>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</si>
  <si>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</si>
  <si>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</si>
  <si>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</si>
  <si>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</si>
  <si>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</si>
  <si>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</si>
  <si>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</si>
  <si>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</si>
  <si>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</si>
  <si>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</si>
  <si>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</si>
  <si>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</si>
  <si>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</si>
  <si>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</si>
  <si>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</si>
  <si>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</si>
  <si>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</si>
  <si>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</si>
  <si>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</si>
  <si>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</si>
  <si>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</si>
  <si>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</si>
  <si>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</si>
  <si>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</si>
  <si>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</si>
  <si>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</si>
  <si>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</si>
  <si>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</si>
  <si>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</si>
  <si>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</si>
  <si>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</si>
  <si>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</si>
  <si>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</si>
  <si>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</si>
  <si>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</si>
  <si>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</si>
  <si>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</si>
  <si>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</si>
  <si>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</si>
  <si>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</si>
  <si>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</si>
  <si>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</si>
  <si>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</si>
  <si>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</si>
  <si>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</si>
  <si>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</si>
  <si>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</si>
  <si>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</si>
  <si>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</si>
  <si>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</si>
  <si>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</si>
  <si>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</si>
  <si>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</si>
  <si>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</si>
  <si>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</si>
  <si>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</si>
  <si>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</si>
  <si>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</si>
  <si>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</si>
  <si>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</si>
  <si>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</si>
  <si>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</si>
  <si>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</si>
  <si>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</si>
  <si>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</si>
  <si>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</si>
  <si>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</si>
  <si>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</si>
  <si>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</si>
  <si>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</si>
  <si>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</si>
  <si>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</si>
  <si>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</si>
  <si>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</si>
  <si>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</si>
  <si>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</si>
  <si>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</si>
  <si>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</si>
  <si>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</si>
  <si>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</si>
  <si>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</si>
  <si>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</si>
  <si>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</si>
  <si>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</si>
  <si>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</si>
  <si>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</si>
  <si>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</si>
  <si>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</si>
  <si>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</si>
  <si>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</si>
  <si>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</si>
  <si>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</si>
  <si>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</si>
  <si>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</si>
  <si>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</si>
  <si>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</si>
  <si>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</si>
  <si>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</si>
  <si>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</si>
  <si>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</si>
  <si>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</si>
  <si>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</si>
  <si>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</si>
  <si>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</si>
  <si>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</si>
  <si>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</si>
  <si>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</si>
  <si>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</si>
  <si>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</si>
  <si>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</si>
  <si>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</si>
  <si>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</si>
  <si>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</si>
  <si>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</si>
  <si>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</si>
  <si>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</si>
  <si>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</si>
  <si>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</si>
  <si>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</si>
  <si>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</si>
  <si>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</si>
  <si>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</si>
  <si>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</si>
  <si>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</si>
  <si>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</si>
  <si>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</si>
  <si>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</si>
  <si>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</si>
  <si>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</si>
  <si>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</si>
  <si>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</si>
  <si>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</si>
  <si>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</si>
  <si>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</si>
  <si>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</si>
  <si>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</si>
  <si>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</si>
  <si>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</si>
  <si>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</si>
  <si>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</si>
  <si>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</si>
  <si>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</si>
  <si>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</si>
  <si>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</si>
  <si>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</si>
  <si>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</si>
  <si>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</si>
  <si>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</si>
  <si>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</si>
  <si>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</si>
  <si>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</si>
  <si>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</si>
  <si>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</si>
  <si>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</si>
  <si>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</si>
  <si>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</si>
  <si>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</si>
  <si>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</si>
  <si>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</si>
  <si>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</si>
  <si>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</si>
  <si>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</si>
  <si>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</si>
  <si>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</si>
  <si>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</si>
  <si>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</si>
  <si>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</si>
  <si>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</si>
  <si>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</si>
  <si>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</si>
  <si>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</si>
  <si>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</si>
  <si>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</si>
  <si>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</si>
  <si>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</si>
  <si>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</si>
  <si>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</si>
  <si>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</si>
  <si>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</si>
  <si>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</si>
  <si>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</si>
  <si>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</si>
  <si>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</si>
  <si>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</si>
  <si>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</si>
  <si>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</si>
  <si>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</si>
  <si>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</si>
  <si>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</si>
  <si>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</si>
  <si>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</si>
  <si>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</si>
  <si>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</si>
  <si>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</si>
  <si>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</si>
  <si>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</si>
  <si>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</si>
  <si>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</si>
  <si>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</si>
  <si>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</si>
  <si>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</si>
  <si>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</si>
  <si>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</si>
  <si>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</si>
  <si>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</si>
  <si>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</si>
  <si>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</si>
  <si>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</si>
  <si>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</si>
  <si>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</si>
  <si>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</si>
  <si>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</si>
  <si>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</si>
  <si>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</si>
  <si>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</si>
  <si>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</si>
  <si>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</si>
  <si>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</si>
  <si>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</si>
  <si>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</si>
  <si>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</si>
  <si>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</si>
  <si>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</si>
  <si>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</si>
  <si>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</si>
  <si>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</si>
  <si>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</si>
  <si>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</si>
  <si>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</si>
  <si>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</si>
  <si>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</si>
  <si>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</si>
  <si>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</si>
  <si>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</si>
  <si>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</si>
  <si>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</si>
  <si>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</si>
  <si>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</si>
  <si>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</si>
  <si>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</si>
  <si>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</si>
  <si>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</si>
  <si>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</si>
  <si>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</si>
  <si>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</si>
  <si>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</si>
  <si>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</si>
  <si>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</si>
  <si>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</si>
  <si>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</si>
  <si>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</si>
  <si>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</si>
  <si>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</si>
  <si>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</si>
  <si>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</si>
  <si>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</si>
  <si>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</si>
  <si>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</si>
  <si>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</si>
  <si>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</si>
  <si>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</si>
  <si>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</si>
  <si>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</si>
  <si>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</si>
  <si>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</si>
  <si>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</si>
  <si>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</si>
  <si>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</si>
  <si>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</si>
  <si>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</si>
  <si>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</si>
  <si>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</si>
  <si>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</si>
  <si>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</si>
  <si>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</si>
  <si>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</si>
  <si>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</si>
  <si>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</si>
  <si>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</si>
  <si>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</si>
  <si>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</si>
  <si>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</si>
  <si>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</si>
  <si>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</si>
  <si>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</si>
  <si>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</si>
  <si>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</si>
  <si>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</si>
  <si>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</si>
  <si>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</si>
  <si>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</si>
  <si>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</si>
  <si>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</si>
  <si>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</si>
  <si>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</si>
  <si>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</si>
  <si>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</si>
  <si>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</si>
  <si>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</si>
  <si>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</si>
  <si>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</si>
  <si>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</si>
  <si>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</si>
  <si>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</si>
  <si>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</si>
  <si>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</si>
  <si>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</si>
  <si>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</si>
  <si>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</si>
  <si>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</si>
  <si>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</si>
  <si>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</si>
  <si>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</si>
  <si>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</si>
  <si>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</si>
  <si>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</si>
  <si>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</si>
  <si>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</si>
  <si>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</si>
  <si>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</si>
  <si>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</si>
  <si>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</si>
  <si>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</si>
  <si>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</si>
  <si>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</si>
  <si>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</si>
  <si>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</si>
  <si>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</si>
  <si>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</si>
  <si>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</si>
  <si>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</si>
  <si>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</si>
  <si>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</si>
  <si>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</si>
  <si>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</si>
  <si>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</si>
  <si>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</si>
  <si>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</si>
  <si>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</si>
  <si>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</si>
  <si>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</si>
  <si>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</si>
  <si>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</si>
  <si>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</si>
  <si>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</si>
  <si>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</si>
  <si>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</si>
  <si>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</si>
  <si>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</si>
  <si>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</si>
  <si>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</si>
  <si>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</si>
  <si>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</si>
  <si>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</si>
  <si>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</si>
  <si>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</si>
  <si>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</si>
  <si>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</si>
  <si>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</si>
  <si>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</si>
  <si>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</si>
  <si>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</si>
  <si>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</si>
  <si>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</si>
  <si>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</si>
  <si>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</si>
  <si>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</si>
  <si>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</si>
  <si>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</si>
  <si>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</si>
  <si>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</si>
  <si>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</si>
  <si>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</si>
  <si>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</si>
  <si>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</si>
  <si>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</si>
  <si>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</si>
  <si>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</si>
  <si>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</si>
  <si>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</si>
  <si>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</si>
  <si>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</si>
  <si>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</si>
  <si>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</si>
  <si>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</si>
  <si>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</si>
  <si>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</si>
  <si>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</si>
  <si>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</si>
  <si>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</si>
  <si>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</si>
  <si>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</si>
  <si>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</si>
  <si>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</si>
  <si>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</si>
  <si>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</si>
  <si>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</si>
  <si>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</si>
  <si>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</si>
  <si>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</si>
  <si>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</si>
  <si>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</si>
  <si>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</si>
  <si>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</si>
  <si>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</si>
  <si>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</si>
  <si>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</si>
  <si>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</si>
  <si>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</si>
  <si>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</si>
  <si>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</si>
  <si>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</si>
  <si>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</si>
  <si>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</si>
  <si>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</si>
  <si>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</si>
  <si>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</si>
  <si>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</si>
  <si>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</si>
  <si>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</si>
  <si>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</si>
  <si>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</si>
  <si>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</si>
  <si>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</si>
  <si>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</si>
  <si>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</si>
  <si>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</si>
  <si>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</si>
  <si>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</si>
  <si>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</si>
  <si>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</si>
  <si>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</si>
  <si>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</si>
  <si>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</si>
  <si>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</si>
  <si>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</si>
  <si>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</si>
  <si>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</si>
  <si>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</si>
  <si>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</si>
  <si>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</si>
  <si>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</si>
  <si>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</si>
  <si>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</si>
  <si>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</si>
  <si>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</si>
  <si>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</si>
  <si>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</si>
  <si>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</si>
  <si>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</si>
  <si>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</si>
  <si>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</si>
  <si>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</si>
  <si>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</si>
  <si>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</si>
  <si>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</si>
  <si>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</si>
  <si>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</si>
  <si>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</si>
  <si>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</si>
  <si>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</si>
  <si>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</si>
  <si>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</si>
  <si>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</si>
  <si>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</si>
  <si>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</si>
  <si>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</si>
  <si>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</si>
  <si>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</si>
  <si>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</si>
  <si>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</si>
  <si>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</si>
  <si>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</si>
  <si>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</si>
  <si>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</si>
  <si>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</si>
  <si>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</si>
  <si>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</si>
  <si>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</si>
  <si>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</si>
  <si>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</si>
  <si>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</si>
  <si>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</si>
  <si>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</si>
  <si>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</si>
  <si>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</si>
  <si>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</si>
  <si>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</si>
  <si>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</si>
  <si>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</si>
  <si>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</si>
  <si>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</si>
  <si>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</si>
  <si>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</si>
  <si>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</si>
  <si>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</si>
  <si>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</si>
  <si>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</si>
  <si>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</si>
  <si>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</si>
  <si>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</si>
  <si>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</si>
  <si>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</si>
  <si>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</si>
  <si>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</si>
  <si>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</si>
  <si>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</si>
  <si>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</si>
  <si>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</si>
  <si>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</si>
  <si>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</si>
  <si>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</si>
  <si>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</si>
  <si>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</si>
  <si>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</si>
  <si>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</si>
  <si>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</si>
  <si>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</si>
  <si>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</si>
  <si>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</si>
  <si>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</si>
  <si>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</si>
  <si>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</si>
  <si>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</si>
  <si>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</si>
  <si>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</si>
  <si>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</si>
  <si>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</si>
  <si>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</si>
  <si>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</si>
  <si>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</si>
  <si>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</si>
  <si>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</si>
  <si>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</si>
  <si>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</si>
  <si>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</si>
  <si>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</si>
  <si>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</si>
  <si>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</si>
  <si>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</si>
  <si>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</si>
  <si>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</si>
  <si>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</si>
  <si>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</si>
  <si>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</si>
  <si>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</si>
  <si>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</si>
  <si>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</si>
  <si>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</si>
  <si>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</si>
  <si>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</si>
  <si>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</si>
  <si>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</si>
  <si>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</si>
  <si>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</si>
  <si>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</si>
  <si>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</si>
  <si>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</si>
  <si>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</si>
  <si>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</si>
  <si>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</si>
  <si>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</si>
  <si>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</si>
  <si>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</si>
  <si>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</si>
  <si>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</si>
  <si>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</si>
  <si>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</si>
  <si>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</si>
  <si>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</si>
  <si>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</si>
  <si>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</si>
  <si>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</si>
  <si>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</si>
  <si>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</si>
  <si>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</si>
  <si>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</si>
  <si>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</si>
  <si>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</si>
  <si>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</si>
  <si>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</si>
  <si>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</si>
  <si>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</si>
  <si>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</si>
  <si>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</si>
  <si>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</si>
  <si>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</si>
  <si>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</si>
  <si>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</si>
  <si>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</si>
  <si>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</si>
  <si>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</si>
  <si>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</si>
  <si>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</si>
  <si>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</si>
  <si>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</si>
  <si>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</si>
  <si>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</si>
  <si>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</si>
  <si>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</si>
  <si>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</si>
  <si>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</si>
  <si>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</si>
  <si>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</si>
  <si>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</si>
  <si>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</si>
  <si>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</si>
  <si>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</si>
  <si>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</si>
  <si>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</si>
  <si>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</si>
  <si>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</si>
  <si>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</si>
  <si>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</si>
  <si>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</si>
  <si>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</si>
  <si>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</si>
  <si>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</si>
  <si>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</si>
  <si>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</si>
  <si>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</si>
  <si>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</si>
  <si>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</si>
  <si>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</si>
  <si>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</si>
  <si>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</si>
  <si>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</si>
  <si>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</si>
  <si>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</si>
  <si>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</si>
  <si>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</si>
  <si>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</si>
  <si>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</si>
  <si>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</si>
  <si>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</si>
  <si>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</si>
  <si>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</si>
  <si>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</si>
  <si>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</si>
  <si>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</si>
  <si>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</si>
  <si>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</si>
  <si>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</si>
  <si>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</si>
  <si>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</si>
  <si>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</si>
  <si>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</si>
  <si>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</si>
  <si>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</si>
  <si>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</si>
  <si>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</si>
  <si>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</si>
  <si>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</si>
  <si>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</si>
  <si>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</si>
  <si>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</si>
  <si>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</si>
  <si>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</si>
  <si>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</si>
  <si>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</si>
  <si>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</si>
  <si>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</si>
  <si>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</si>
  <si>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</si>
  <si>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</si>
  <si>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</si>
  <si>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</si>
  <si>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</si>
  <si>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</si>
  <si>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</si>
  <si>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</si>
  <si>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</si>
  <si>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</si>
  <si>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</si>
  <si>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</si>
  <si>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</si>
  <si>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</si>
  <si>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</si>
  <si>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</si>
  <si>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</si>
  <si>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</si>
  <si>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</si>
  <si>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</si>
  <si>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</si>
  <si>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</si>
  <si>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</si>
  <si>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</si>
  <si>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</si>
  <si>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</si>
  <si>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</si>
  <si>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</si>
  <si>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</si>
  <si>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</si>
  <si>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</si>
  <si>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</si>
  <si>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</si>
  <si>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</si>
  <si>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</si>
  <si>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</si>
  <si>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</si>
  <si>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</si>
  <si>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</si>
  <si>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</si>
  <si>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</si>
  <si>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</si>
  <si>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</si>
  <si>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</si>
  <si>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</si>
  <si>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</si>
  <si>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</si>
  <si>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</si>
  <si>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</si>
  <si>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</si>
  <si>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</si>
  <si>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</si>
  <si>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</si>
  <si>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</si>
  <si>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</si>
  <si>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</si>
  <si>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</si>
  <si>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</si>
  <si>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</si>
  <si>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</si>
  <si>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</si>
  <si>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</si>
  <si>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</si>
  <si>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</si>
  <si>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</si>
  <si>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</si>
  <si>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</si>
  <si>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</si>
  <si>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</si>
  <si>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</si>
  <si>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</si>
  <si>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</si>
  <si>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</si>
  <si>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</si>
  <si>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</si>
  <si>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</si>
  <si>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</si>
  <si>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</si>
  <si>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</si>
  <si>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</si>
  <si>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</si>
  <si>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</si>
  <si>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</si>
  <si>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</si>
  <si>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</si>
  <si>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</si>
  <si>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</si>
  <si>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</si>
  <si>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</si>
  <si>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</si>
  <si>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</si>
  <si>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</si>
  <si>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</si>
  <si>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</si>
  <si>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</si>
  <si>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</si>
  <si>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</si>
  <si>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</si>
  <si>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</si>
  <si>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</si>
  <si>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</si>
  <si>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</si>
  <si>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</si>
  <si>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</si>
  <si>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</si>
  <si>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</si>
  <si>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</si>
  <si>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</si>
  <si>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</si>
  <si>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</si>
  <si>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</si>
  <si>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</si>
  <si>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</si>
  <si>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</si>
  <si>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</si>
  <si>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</si>
  <si>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</si>
  <si>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</si>
  <si>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</si>
  <si>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</si>
  <si>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</si>
  <si>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</si>
  <si>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</si>
  <si>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</si>
  <si>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</si>
  <si>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</si>
  <si>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</si>
  <si>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</si>
  <si>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</si>
  <si>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</si>
  <si>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</si>
  <si>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</si>
  <si>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</si>
  <si>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</si>
  <si>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</si>
  <si>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</si>
  <si>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</si>
  <si>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</si>
  <si>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</si>
  <si>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</si>
  <si>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</si>
  <si>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</si>
  <si>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</si>
  <si>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</si>
  <si>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</si>
  <si>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</si>
  <si>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</si>
  <si>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</si>
  <si>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</si>
  <si>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</si>
  <si>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</si>
  <si>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</si>
  <si>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</si>
  <si>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</si>
  <si>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</si>
  <si>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</si>
  <si>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</si>
  <si>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</si>
  <si>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</si>
  <si>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</si>
  <si>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</si>
  <si>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</si>
  <si>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</si>
  <si>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</si>
  <si>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</si>
  <si>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</si>
  <si>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</si>
  <si>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</si>
  <si>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</si>
  <si>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</si>
  <si>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</si>
  <si>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</si>
  <si>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</si>
  <si>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</si>
  <si>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</si>
  <si>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</si>
  <si>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</si>
  <si>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</si>
  <si>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</si>
  <si>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</si>
  <si>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</si>
  <si>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</si>
  <si>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</si>
  <si>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</si>
  <si>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</si>
  <si>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</si>
  <si>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</si>
  <si>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</si>
  <si>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</si>
  <si>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</si>
  <si>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</si>
  <si>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</si>
  <si>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</si>
  <si>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</si>
  <si>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</si>
  <si>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</si>
  <si>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</si>
  <si>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</si>
  <si>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</si>
  <si>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</si>
  <si>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</si>
  <si>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</si>
  <si>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</si>
  <si>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</si>
  <si>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</si>
  <si>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</si>
  <si>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</si>
  <si>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</si>
  <si>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</si>
  <si>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</si>
  <si>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</si>
  <si>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</si>
  <si>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</si>
  <si>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</si>
  <si>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</si>
  <si>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</si>
  <si>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</si>
  <si>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</si>
  <si>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</si>
  <si>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</si>
  <si>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</si>
  <si>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</si>
  <si>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</si>
  <si>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</si>
  <si>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</si>
  <si>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</si>
  <si>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</si>
  <si>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</si>
  <si>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</si>
  <si>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</si>
  <si>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</si>
  <si>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</si>
  <si>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</si>
  <si>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</si>
  <si>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</si>
  <si>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</si>
  <si>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</si>
  <si>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</si>
  <si>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</si>
  <si>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</si>
  <si>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</si>
  <si>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</si>
  <si>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</si>
  <si>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</si>
  <si>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</si>
  <si>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</si>
  <si>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</si>
  <si>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</si>
  <si>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</si>
  <si>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</si>
  <si>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</si>
  <si>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</si>
  <si>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</si>
  <si>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</si>
  <si>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</si>
  <si>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</si>
  <si>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</si>
  <si>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</si>
  <si>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</si>
  <si>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</si>
  <si>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</si>
  <si>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</si>
  <si>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</si>
  <si>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</si>
  <si>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</si>
  <si>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</si>
  <si>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</si>
  <si>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</si>
  <si>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</si>
  <si>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</si>
  <si>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</si>
  <si>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</si>
  <si>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</si>
  <si>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</si>
  <si>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</si>
  <si>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</si>
  <si>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</si>
  <si>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</si>
  <si>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</si>
  <si>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</si>
  <si>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</si>
  <si>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</si>
  <si>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</si>
  <si>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</si>
  <si>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</si>
  <si>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</si>
  <si>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</si>
  <si>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</si>
  <si>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</si>
  <si>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</si>
  <si>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</si>
  <si>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</si>
  <si>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</si>
  <si>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</si>
  <si>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</si>
  <si>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</si>
  <si>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</si>
  <si>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</si>
  <si>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</si>
  <si>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</si>
  <si>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</si>
  <si>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</si>
  <si>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</si>
  <si>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</si>
  <si>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</si>
  <si>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</si>
  <si>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</si>
  <si>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</si>
  <si>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</si>
  <si>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</si>
  <si>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</si>
  <si>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</si>
  <si>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</si>
  <si>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</si>
  <si>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</si>
  <si>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</si>
  <si>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</si>
  <si>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</si>
  <si>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</si>
  <si>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</si>
  <si>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</si>
  <si>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</si>
  <si>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</si>
  <si>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</si>
  <si>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</si>
  <si>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</si>
  <si>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</si>
  <si>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</si>
  <si>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</si>
  <si>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</si>
  <si>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</si>
  <si>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</si>
  <si>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</si>
  <si>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</si>
  <si>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</si>
  <si>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</si>
  <si>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</si>
  <si>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</si>
  <si>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</si>
  <si>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</si>
  <si>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</si>
  <si>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</si>
  <si>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</si>
  <si>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</si>
  <si>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</si>
  <si>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</si>
  <si>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</si>
  <si>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</si>
  <si>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</si>
  <si>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</si>
  <si>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</si>
  <si>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</si>
  <si>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</si>
  <si>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</si>
  <si>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</si>
  <si>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</si>
  <si>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</si>
  <si>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</si>
  <si>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</si>
  <si>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</si>
  <si>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</si>
  <si>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</si>
  <si>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</si>
  <si>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</si>
  <si>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</si>
  <si>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</si>
  <si>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</si>
  <si>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</si>
  <si>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</si>
  <si>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</si>
  <si>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</si>
  <si>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</si>
  <si>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</si>
  <si>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</si>
  <si>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</si>
  <si>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</si>
  <si>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</si>
  <si>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</si>
  <si>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</si>
  <si>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</si>
  <si>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</si>
  <si>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</si>
  <si>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</si>
  <si>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</si>
  <si>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</si>
  <si>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</si>
  <si>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</si>
  <si>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</si>
  <si>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</si>
  <si>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</si>
  <si>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</si>
  <si>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</si>
  <si>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</si>
  <si>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</si>
  <si>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</si>
  <si>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</si>
  <si>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</si>
  <si>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</si>
  <si>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</si>
  <si>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</si>
  <si>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</si>
  <si>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</si>
  <si>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</si>
  <si>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</si>
  <si>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</si>
  <si>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</si>
  <si>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</si>
  <si>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</si>
  <si>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</si>
  <si>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</si>
  <si>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</si>
  <si>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</si>
  <si>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</si>
  <si>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</si>
  <si>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</si>
  <si>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</si>
  <si>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</si>
  <si>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</si>
  <si>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</si>
  <si>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</si>
  <si>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</si>
  <si>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</si>
  <si>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</si>
  <si>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</si>
  <si>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</si>
  <si>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</si>
  <si>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</si>
  <si>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</si>
  <si>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</si>
  <si>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</si>
  <si>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</si>
  <si>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</si>
  <si>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</si>
  <si>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</si>
  <si>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</si>
  <si>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</si>
  <si>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</si>
  <si>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</si>
  <si>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</si>
  <si>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</si>
  <si>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</si>
  <si>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</si>
  <si>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</si>
  <si>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</si>
  <si>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</si>
  <si>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</si>
  <si>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</si>
  <si>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</si>
  <si>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</si>
  <si>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</si>
  <si>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</si>
  <si>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</si>
  <si>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</si>
  <si>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</si>
  <si>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</si>
  <si>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</si>
  <si>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</si>
  <si>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</si>
  <si>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</si>
  <si>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</si>
  <si>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</si>
  <si>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</si>
  <si>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</si>
  <si>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</si>
  <si>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</si>
  <si>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</si>
  <si>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</si>
  <si>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</si>
  <si>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</si>
  <si>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</si>
  <si>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</si>
  <si>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</si>
  <si>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</si>
  <si>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</si>
  <si>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</si>
  <si>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</si>
  <si>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</si>
  <si>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</si>
  <si>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</si>
  <si>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</si>
  <si>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</si>
  <si>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</si>
  <si>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</si>
  <si>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</si>
  <si>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</si>
  <si>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</si>
  <si>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</si>
  <si>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</si>
  <si>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</si>
  <si>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</si>
  <si>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</si>
  <si>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</si>
  <si>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</si>
  <si>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</si>
  <si>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</si>
  <si>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</si>
  <si>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</si>
  <si>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</si>
  <si>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</si>
  <si>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</si>
  <si>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</si>
  <si>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</si>
  <si>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</si>
  <si>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</si>
  <si>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</si>
  <si>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</si>
  <si>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</si>
  <si>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</si>
  <si>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</si>
  <si>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</si>
  <si>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</si>
  <si>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</si>
  <si>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</si>
  <si>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</si>
  <si>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</si>
  <si>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</si>
  <si>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</si>
  <si>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</si>
  <si>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</si>
  <si>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</si>
  <si>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</si>
  <si>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</si>
  <si>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</si>
  <si>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</si>
  <si>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</si>
  <si>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</si>
  <si>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</si>
  <si>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</si>
  <si>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</si>
  <si>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</si>
  <si>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</si>
  <si>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</si>
  <si>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</si>
  <si>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</si>
  <si>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</si>
  <si>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</si>
  <si>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</si>
  <si>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</si>
  <si>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</si>
  <si>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</si>
  <si>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</si>
  <si>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</si>
  <si>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</si>
  <si>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</si>
  <si>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</si>
  <si>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</si>
  <si>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</si>
  <si>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</si>
  <si>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</si>
  <si>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</si>
  <si>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</si>
  <si>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</si>
  <si>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</si>
  <si>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</si>
  <si>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</si>
  <si>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</si>
  <si>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</si>
  <si>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</si>
  <si>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</si>
  <si>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</si>
  <si>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</si>
  <si>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</si>
  <si>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</si>
  <si>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</si>
  <si>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</si>
  <si>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</si>
  <si>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</si>
  <si>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</si>
  <si>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</si>
  <si>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</si>
  <si>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</si>
  <si>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</si>
  <si>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</si>
  <si>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</si>
  <si>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</si>
  <si>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</si>
  <si>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</si>
  <si>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</si>
  <si>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</si>
  <si>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</si>
  <si>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</si>
  <si>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</si>
  <si>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</si>
  <si>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</si>
  <si>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</si>
  <si>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</si>
  <si>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</si>
  <si>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</si>
  <si>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</si>
  <si>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</si>
  <si>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</si>
  <si>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</si>
  <si>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</si>
  <si>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</si>
  <si>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</si>
  <si>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</si>
  <si>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</si>
  <si>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</si>
  <si>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</si>
  <si>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</si>
  <si>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</si>
  <si>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</si>
  <si>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</si>
  <si>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</si>
  <si>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</si>
  <si>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</si>
  <si>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</si>
  <si>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</si>
  <si>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</si>
  <si>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</si>
  <si>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</si>
  <si>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</si>
  <si>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</si>
  <si>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</si>
  <si>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</si>
  <si>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</si>
  <si>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</si>
  <si>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</si>
  <si>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</si>
  <si>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</si>
  <si>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</si>
  <si>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</si>
  <si>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</si>
  <si>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</si>
  <si>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</si>
  <si>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</si>
  <si>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</si>
  <si>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</si>
  <si>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</si>
  <si>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</si>
  <si>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</si>
  <si>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</si>
  <si>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</si>
  <si>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</si>
  <si>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</si>
  <si>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</si>
  <si>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</si>
  <si>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</si>
  <si>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</si>
  <si>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</si>
  <si>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</si>
  <si>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</si>
  <si>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</si>
  <si>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</si>
  <si>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</si>
  <si>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</si>
  <si>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</si>
  <si>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</si>
  <si>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</si>
  <si>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</si>
  <si>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</si>
  <si>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</si>
  <si>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</si>
  <si>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</si>
  <si>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</si>
  <si>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</si>
  <si>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</si>
  <si>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</si>
  <si>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</si>
  <si>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</si>
  <si>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</si>
  <si>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</si>
  <si>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</si>
  <si>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</si>
  <si>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</si>
  <si>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</si>
  <si>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</si>
  <si>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</si>
  <si>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</si>
  <si>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</si>
  <si>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</si>
  <si>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</si>
  <si>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</si>
  <si>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</si>
  <si>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</si>
  <si>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</si>
  <si>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</si>
  <si>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</si>
  <si>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</si>
  <si>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</si>
  <si>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</si>
  <si>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</si>
  <si>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</si>
  <si>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</si>
  <si>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</si>
  <si>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</si>
  <si>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</si>
  <si>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</si>
  <si>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</si>
  <si>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</si>
  <si>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</si>
  <si>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</si>
  <si>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</si>
  <si>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</si>
  <si>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</si>
  <si>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</si>
  <si>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</si>
  <si>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</si>
  <si>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</si>
  <si>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</si>
  <si>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</si>
  <si>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</si>
  <si>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</si>
  <si>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</si>
  <si>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</si>
  <si>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</si>
  <si>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</si>
  <si>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</si>
  <si>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</si>
  <si>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</si>
  <si>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</si>
  <si>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</si>
  <si>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</si>
  <si>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</si>
  <si>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</si>
  <si>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</si>
  <si>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</si>
  <si>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</si>
  <si>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</si>
  <si>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</si>
  <si>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</si>
  <si>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</si>
  <si>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</si>
  <si>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</si>
  <si>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</si>
  <si>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</si>
  <si>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</si>
  <si>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</si>
  <si>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</si>
  <si>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</si>
  <si>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</si>
  <si>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</si>
  <si>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</si>
  <si>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</si>
  <si>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</si>
  <si>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</si>
  <si>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</si>
  <si>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</si>
  <si>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</si>
  <si>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</si>
  <si>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</si>
  <si>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</si>
  <si>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</si>
  <si>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</si>
  <si>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</si>
  <si>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</si>
  <si>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</si>
  <si>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</si>
  <si>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</si>
  <si>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</si>
  <si>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</si>
  <si>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</si>
  <si>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</si>
  <si>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</si>
  <si>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</si>
  <si>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</si>
  <si>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</si>
  <si>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</si>
  <si>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</si>
  <si>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</si>
  <si>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</si>
  <si>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</si>
  <si>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</si>
  <si>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</si>
  <si>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</si>
  <si>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</si>
  <si>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</si>
  <si>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</si>
  <si>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</si>
  <si>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</si>
  <si>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</si>
  <si>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</si>
  <si>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</si>
  <si>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</si>
  <si>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</si>
  <si>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</si>
  <si>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</si>
  <si>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</si>
  <si>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</si>
  <si>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</si>
  <si>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</si>
  <si>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</si>
  <si>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</si>
  <si>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</si>
  <si>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</si>
  <si>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</si>
  <si>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</si>
  <si>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</si>
  <si>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</si>
  <si>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</si>
  <si>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</si>
  <si>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</si>
  <si>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</si>
  <si>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</si>
  <si>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</si>
  <si>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</si>
  <si>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</si>
  <si>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</si>
  <si>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</si>
  <si>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</si>
  <si>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</si>
  <si>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</si>
  <si>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</si>
  <si>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</si>
  <si>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</si>
  <si>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</si>
  <si>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</si>
  <si>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</si>
  <si>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</si>
  <si>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</si>
  <si>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</si>
  <si>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</si>
  <si>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</si>
  <si>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</si>
  <si>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</si>
  <si>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</si>
  <si>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</si>
  <si>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</si>
  <si>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</si>
  <si>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</si>
  <si>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</si>
  <si>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</si>
  <si>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</si>
  <si>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</si>
  <si>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</si>
  <si>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</si>
  <si>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</si>
  <si>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</si>
  <si>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</si>
  <si>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</si>
  <si>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</si>
  <si>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</si>
  <si>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</si>
  <si>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</si>
  <si>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</si>
  <si>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</si>
  <si>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</si>
  <si>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</si>
  <si>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</si>
  <si>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</si>
  <si>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</si>
  <si>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</si>
  <si>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</si>
  <si>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</si>
  <si>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</si>
  <si>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</si>
  <si>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</si>
  <si>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</si>
  <si>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</si>
  <si>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</si>
  <si>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</si>
  <si>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</si>
  <si>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</si>
  <si>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</si>
  <si>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</si>
  <si>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</si>
  <si>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</si>
  <si>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</si>
  <si>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</si>
  <si>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</si>
  <si>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</si>
  <si>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</si>
  <si>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</si>
  <si>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</si>
  <si>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</si>
  <si>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</si>
  <si>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</si>
  <si>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</si>
  <si>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</si>
  <si>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</si>
  <si>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</si>
  <si>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</si>
  <si>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</si>
  <si>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</si>
  <si>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</si>
  <si>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</si>
  <si>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</si>
  <si>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</si>
  <si>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</si>
  <si>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</si>
  <si>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</si>
  <si>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</si>
  <si>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</si>
  <si>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</si>
  <si>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</si>
  <si>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</si>
  <si>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</si>
  <si>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</si>
  <si>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</si>
  <si>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</si>
  <si>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</si>
  <si>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</si>
  <si>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</si>
  <si>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</si>
  <si>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</si>
  <si>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</si>
  <si>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</si>
  <si>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</si>
  <si>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</si>
  <si>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</si>
  <si>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</si>
  <si>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</si>
  <si>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</si>
  <si>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</si>
  <si>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</si>
  <si>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</si>
  <si>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</si>
  <si>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</si>
  <si>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</si>
  <si>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</si>
  <si>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</si>
  <si>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</si>
  <si>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</si>
  <si>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</si>
  <si>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</si>
  <si>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</si>
  <si>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</si>
  <si>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</si>
  <si>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</si>
  <si>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</si>
  <si>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</si>
  <si>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</si>
  <si>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</si>
  <si>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</si>
  <si>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</si>
  <si>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</si>
  <si>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</si>
  <si>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</si>
  <si>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</si>
  <si>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</si>
  <si>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</si>
  <si>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</si>
  <si>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</si>
  <si>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</si>
  <si>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</si>
  <si>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</si>
  <si>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</si>
  <si>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</si>
  <si>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</si>
  <si>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</si>
  <si>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</si>
  <si>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</si>
  <si>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</si>
  <si>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</si>
  <si>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</si>
  <si>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</si>
  <si>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</si>
  <si>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</si>
  <si>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</si>
  <si>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</si>
  <si>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</si>
  <si>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</si>
  <si>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</si>
  <si>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</si>
  <si>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</si>
  <si>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</si>
  <si>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</si>
  <si>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</si>
  <si>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</si>
  <si>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</si>
  <si>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</si>
  <si>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</si>
  <si>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</si>
  <si>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</si>
  <si>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</si>
  <si>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</si>
  <si>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</si>
  <si>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</si>
  <si>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</si>
  <si>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</si>
  <si>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</si>
  <si>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</si>
  <si>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</si>
  <si>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</si>
  <si>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</si>
  <si>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</si>
  <si>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</si>
  <si>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</si>
  <si>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</si>
  <si>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</si>
  <si>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</si>
  <si>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</si>
  <si>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</si>
  <si>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</si>
  <si>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</si>
  <si>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</si>
  <si>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</si>
  <si>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</si>
  <si>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</si>
  <si>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</si>
  <si>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</si>
  <si>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</si>
  <si>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</si>
  <si>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</si>
  <si>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</si>
  <si>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</si>
  <si>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</si>
  <si>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</si>
  <si>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</si>
  <si>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</si>
  <si>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</si>
  <si>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</si>
  <si>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</si>
  <si>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</si>
  <si>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</si>
  <si>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</si>
  <si>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</si>
  <si>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</si>
  <si>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</si>
  <si>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</si>
  <si>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</si>
  <si>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</si>
  <si>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</si>
  <si>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</si>
  <si>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</si>
  <si>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</si>
  <si>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</si>
  <si>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</si>
  <si>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</si>
  <si>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</si>
  <si>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</si>
  <si>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</si>
  <si>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</si>
  <si>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</si>
  <si>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</si>
  <si>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</si>
  <si>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</si>
  <si>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</si>
  <si>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</si>
  <si>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</si>
  <si>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</si>
  <si>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</si>
  <si>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</si>
  <si>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</si>
  <si>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</si>
  <si>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</si>
  <si>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</si>
  <si>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</si>
  <si>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</si>
  <si>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</si>
  <si>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</si>
  <si>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</si>
  <si>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</si>
  <si>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</si>
  <si>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</si>
  <si>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</si>
  <si>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</si>
  <si>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</si>
  <si>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</si>
  <si>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</si>
  <si>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</si>
  <si>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</si>
  <si>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</si>
  <si>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</si>
  <si>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</si>
  <si>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</si>
  <si>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</si>
  <si>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</si>
  <si>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</si>
  <si>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</si>
  <si>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</si>
  <si>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</si>
  <si>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</si>
  <si>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</si>
  <si>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</si>
  <si>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</si>
  <si>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</si>
  <si>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</si>
  <si>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</si>
  <si>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</si>
  <si>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</si>
  <si>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</si>
  <si>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</si>
  <si>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</si>
  <si>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</si>
  <si>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</si>
  <si>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</si>
  <si>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</si>
  <si>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</si>
  <si>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</si>
  <si>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</si>
  <si>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</si>
  <si>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</si>
  <si>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</si>
  <si>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</si>
  <si>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</si>
  <si>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</si>
  <si>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</si>
  <si>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</si>
  <si>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</si>
  <si>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</si>
  <si>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</si>
  <si>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</si>
  <si>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</si>
  <si>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</si>
  <si>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</si>
  <si>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</si>
  <si>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</si>
  <si>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</si>
  <si>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</si>
  <si>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</si>
  <si>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</si>
  <si>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</si>
  <si>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</si>
  <si>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</si>
  <si>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</si>
  <si>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</si>
  <si>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</si>
  <si>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</si>
  <si>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</si>
  <si>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</si>
  <si>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</si>
  <si>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</si>
  <si>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</si>
  <si>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</si>
  <si>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</si>
  <si>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</si>
  <si>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</si>
  <si>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</si>
  <si>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</si>
  <si>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</si>
  <si>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</si>
  <si>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</si>
  <si>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</si>
  <si>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</si>
  <si>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</si>
  <si>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</si>
  <si>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</si>
  <si>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</si>
  <si>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</si>
  <si>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</si>
  <si>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</si>
  <si>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</si>
  <si>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</si>
  <si>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</si>
  <si>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</si>
  <si>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</si>
  <si>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</si>
  <si>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</si>
  <si>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</si>
  <si>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</si>
  <si>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</si>
  <si>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</si>
  <si>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</si>
  <si>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</si>
  <si>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</si>
  <si>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</si>
  <si>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</si>
  <si>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</si>
  <si>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</si>
  <si>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</si>
  <si>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</si>
  <si>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</si>
  <si>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</si>
  <si>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</si>
  <si>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</si>
  <si>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</si>
  <si>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</si>
  <si>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</si>
  <si>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</si>
  <si>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</si>
  <si>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</si>
  <si>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</si>
  <si>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</si>
  <si>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</si>
  <si>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</si>
  <si>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</si>
  <si>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</si>
  <si>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</si>
  <si>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</si>
  <si>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</si>
  <si>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</si>
  <si>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</si>
  <si>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</si>
  <si>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</si>
  <si>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</si>
  <si>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</si>
  <si>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</si>
  <si>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</si>
  <si>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</si>
  <si>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</si>
  <si>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</si>
  <si>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</si>
  <si>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</si>
  <si>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</si>
  <si>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</si>
  <si>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</si>
  <si>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</si>
  <si>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</si>
  <si>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</si>
  <si>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</si>
  <si>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</si>
  <si>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</si>
  <si>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</si>
  <si>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</si>
  <si>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</si>
  <si>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</si>
  <si>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</si>
  <si>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</si>
  <si>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</si>
  <si>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</si>
  <si>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</si>
  <si>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</si>
  <si>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</si>
  <si>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</si>
  <si>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</si>
  <si>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</si>
  <si>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</si>
  <si>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</si>
  <si>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</si>
  <si>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</si>
  <si>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</si>
  <si>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</si>
  <si>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</si>
  <si>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</si>
  <si>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</si>
  <si>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</si>
  <si>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</si>
  <si>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</si>
  <si>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</si>
  <si>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</si>
  <si>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</si>
  <si>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</si>
  <si>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</si>
  <si>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</si>
  <si>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</si>
  <si>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</si>
  <si>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</si>
  <si>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</si>
  <si>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</si>
  <si>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</si>
  <si>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</si>
  <si>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</si>
  <si>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</si>
  <si>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</si>
  <si>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</si>
  <si>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</si>
  <si>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</si>
  <si>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</si>
  <si>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</si>
  <si>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</si>
  <si>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</si>
  <si>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</si>
  <si>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</si>
  <si>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</si>
  <si>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</si>
  <si>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</si>
  <si>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</si>
  <si>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</si>
  <si>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</si>
  <si>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</si>
  <si>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</si>
  <si>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</si>
  <si>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</si>
  <si>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</si>
  <si>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</si>
  <si>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</si>
  <si>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</si>
  <si>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</si>
  <si>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</si>
  <si>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</si>
  <si>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</si>
  <si>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</si>
  <si>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</si>
  <si>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</si>
  <si>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</si>
  <si>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</si>
  <si>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</si>
  <si>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</si>
  <si>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</si>
  <si>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</si>
  <si>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</si>
  <si>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</si>
  <si>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</si>
  <si>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</si>
  <si>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</si>
  <si>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</si>
  <si>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</si>
  <si>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</si>
  <si>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</si>
  <si>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</si>
  <si>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</si>
  <si>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</si>
  <si>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</si>
  <si>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</si>
  <si>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</si>
  <si>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</si>
  <si>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</si>
  <si>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</si>
  <si>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</si>
  <si>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</si>
  <si>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</si>
  <si>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</si>
  <si>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</si>
  <si>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</si>
  <si>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</si>
  <si>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</si>
  <si>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</si>
  <si>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</si>
  <si>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</si>
  <si>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</si>
  <si>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</si>
  <si>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</si>
  <si>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</si>
  <si>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</si>
  <si>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</si>
  <si>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</si>
  <si>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</si>
  <si>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</si>
  <si>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</si>
  <si>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</si>
  <si>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</si>
  <si>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</si>
  <si>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</si>
  <si>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</si>
  <si>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</si>
  <si>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</si>
  <si>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</si>
  <si>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</si>
  <si>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</si>
  <si>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</si>
  <si>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</si>
  <si>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</si>
  <si>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</si>
  <si>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</si>
  <si>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</si>
  <si>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</si>
  <si>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</si>
  <si>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</si>
  <si>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</si>
  <si>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</si>
  <si>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</si>
  <si>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</si>
  <si>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</si>
  <si>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</si>
  <si>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</si>
  <si>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</si>
  <si>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</si>
  <si>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</si>
  <si>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</si>
  <si>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</si>
  <si>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</si>
  <si>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</si>
  <si>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</si>
  <si>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</si>
  <si>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</si>
  <si>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</si>
  <si>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</si>
  <si>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</si>
  <si>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</si>
  <si>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</si>
  <si>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</si>
  <si>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</si>
  <si>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</si>
  <si>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</si>
  <si>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</si>
  <si>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</si>
  <si>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</si>
  <si>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</si>
  <si>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</si>
  <si>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</si>
  <si>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</si>
  <si>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</si>
  <si>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</si>
  <si>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</si>
  <si>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</si>
  <si>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</si>
  <si>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</si>
  <si>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</si>
  <si>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</si>
  <si>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</si>
  <si>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</si>
  <si>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</si>
  <si>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</si>
  <si>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</si>
  <si>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</si>
  <si>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</si>
  <si>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</si>
  <si>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</si>
  <si>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</si>
  <si>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</si>
  <si>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</si>
  <si>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</si>
  <si>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</si>
  <si>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</si>
  <si>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</si>
  <si>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</si>
  <si>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</si>
  <si>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</si>
  <si>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</si>
  <si>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</si>
  <si>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</si>
  <si>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</si>
  <si>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</si>
  <si>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</si>
  <si>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</si>
  <si>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</si>
  <si>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</si>
  <si>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</si>
  <si>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</si>
  <si>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</si>
  <si>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</si>
  <si>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</si>
  <si>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</si>
  <si>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</si>
  <si>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</si>
  <si>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</si>
  <si>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</si>
  <si>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</si>
  <si>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</si>
  <si>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</si>
  <si>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</si>
  <si>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</si>
  <si>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</si>
  <si>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</si>
  <si>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</si>
  <si>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</si>
  <si>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</si>
  <si>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</si>
  <si>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</si>
  <si>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</si>
  <si>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</si>
  <si>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</si>
  <si>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</si>
  <si>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</si>
  <si>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</si>
  <si>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</si>
  <si>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</si>
  <si>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</si>
  <si>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</si>
  <si>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</si>
  <si>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</si>
  <si>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</si>
  <si>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</si>
  <si>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</si>
  <si>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</si>
  <si>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</si>
  <si>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</si>
  <si>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</si>
  <si>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</si>
  <si>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</si>
  <si>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</si>
  <si>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</si>
  <si>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</si>
  <si>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</si>
  <si>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</si>
  <si>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</si>
  <si>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</si>
  <si>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</si>
  <si>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</si>
  <si>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</si>
  <si>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</si>
  <si>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</si>
  <si>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</si>
  <si>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</si>
  <si>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</si>
  <si>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</si>
  <si>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</si>
  <si>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</si>
  <si>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</si>
  <si>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</si>
  <si>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</si>
  <si>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</si>
  <si>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</si>
  <si>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</si>
  <si>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</si>
  <si>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</si>
  <si>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</si>
  <si>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</si>
  <si>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</si>
  <si>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</si>
  <si>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</si>
  <si>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</si>
  <si>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</si>
  <si>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</si>
  <si>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</si>
  <si>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</si>
  <si>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</si>
  <si>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</si>
  <si>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</si>
  <si>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</si>
  <si>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</si>
  <si>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</si>
  <si>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</si>
  <si>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</si>
  <si>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</si>
  <si>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</si>
  <si>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</si>
  <si>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</si>
  <si>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</si>
  <si>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</si>
  <si>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</si>
  <si>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</si>
  <si>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</si>
  <si>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</si>
  <si>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</si>
  <si>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</si>
  <si>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</si>
  <si>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</si>
  <si>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</si>
  <si>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</si>
  <si>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</si>
  <si>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</si>
  <si>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</si>
  <si>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</si>
  <si>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</si>
  <si>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</si>
  <si>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</si>
  <si>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</si>
  <si>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</si>
  <si>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</si>
  <si>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</si>
  <si>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</si>
  <si>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</si>
  <si>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</si>
  <si>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</si>
  <si>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</si>
  <si>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</si>
  <si>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</si>
  <si>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</si>
  <si>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</si>
  <si>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</si>
  <si>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</si>
  <si>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</si>
  <si>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</si>
  <si>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</si>
  <si>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</si>
  <si>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</si>
  <si>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</si>
  <si>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</si>
  <si>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</si>
  <si>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</si>
  <si>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</si>
  <si>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</si>
  <si>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</si>
  <si>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</si>
  <si>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</si>
  <si>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</si>
  <si>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</si>
  <si>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</si>
  <si>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</si>
  <si>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</si>
  <si>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</si>
  <si>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</si>
  <si>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</si>
  <si>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</si>
  <si>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</si>
  <si>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</si>
  <si>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</si>
  <si>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</si>
  <si>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</si>
  <si>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</si>
  <si>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</si>
  <si>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</si>
  <si>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</si>
  <si>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</si>
  <si>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</si>
  <si>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</si>
  <si>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</si>
  <si>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</si>
  <si>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</si>
  <si>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</si>
  <si>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</si>
  <si>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</si>
  <si>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</si>
  <si>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</si>
  <si>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</si>
  <si>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</si>
  <si>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</si>
  <si>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</si>
  <si>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</si>
  <si>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</si>
  <si>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</si>
  <si>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</si>
  <si>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</si>
  <si>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</si>
  <si>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</si>
  <si>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</si>
  <si>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</si>
  <si>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</si>
  <si>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</si>
  <si>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</si>
  <si>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</si>
  <si>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</si>
  <si>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</si>
  <si>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</si>
  <si>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</si>
  <si>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</si>
  <si>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</si>
  <si>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</si>
  <si>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</si>
  <si>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</si>
  <si>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</si>
  <si>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</si>
  <si>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</si>
  <si>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</si>
  <si>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</si>
  <si>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</si>
  <si>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</si>
  <si>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</si>
  <si>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</si>
  <si>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</si>
  <si>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</si>
  <si>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</si>
  <si>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</si>
  <si>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</si>
  <si>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</si>
  <si>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</si>
  <si>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</si>
  <si>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</si>
  <si>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</si>
  <si>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</si>
  <si>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</si>
  <si>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</si>
  <si>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</si>
  <si>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</si>
  <si>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</si>
  <si>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</si>
  <si>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</si>
  <si>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</si>
  <si>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</si>
  <si>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</si>
  <si>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</si>
  <si>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</si>
  <si>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</si>
  <si>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</si>
  <si>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</si>
  <si>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</si>
  <si>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</si>
  <si>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</si>
  <si>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</si>
  <si>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</si>
  <si>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</si>
  <si>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</si>
  <si>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</si>
  <si>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</si>
  <si>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</si>
  <si>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</si>
  <si>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</si>
  <si>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</si>
  <si>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</si>
  <si>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</si>
  <si>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</si>
  <si>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</si>
  <si>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</si>
  <si>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</si>
  <si>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</si>
  <si>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</si>
  <si>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</si>
  <si>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</si>
  <si>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</si>
  <si>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</si>
  <si>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</si>
  <si>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</si>
  <si>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</si>
  <si>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</si>
  <si>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</si>
  <si>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</si>
  <si>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</si>
  <si>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</si>
  <si>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</si>
  <si>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</si>
  <si>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</si>
  <si>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</si>
  <si>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</si>
  <si>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</si>
  <si>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</si>
  <si>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</si>
  <si>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</si>
  <si>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</si>
  <si>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</si>
  <si>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</si>
  <si>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</si>
  <si>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</si>
  <si>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</si>
  <si>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</si>
  <si>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</si>
  <si>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</si>
  <si>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</si>
  <si>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</si>
  <si>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</si>
  <si>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</si>
  <si>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</si>
  <si>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</si>
  <si>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</si>
  <si>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</si>
  <si>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</si>
  <si>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</si>
  <si>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</si>
  <si>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</si>
  <si>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</si>
  <si>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</si>
  <si>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</si>
  <si>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</si>
  <si>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</si>
  <si>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</si>
  <si>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</si>
  <si>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</si>
  <si>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</si>
  <si>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</si>
  <si>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</si>
  <si>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</si>
  <si>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</si>
  <si>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</si>
  <si>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</si>
  <si>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</si>
  <si>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</si>
  <si>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</si>
  <si>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</si>
  <si>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</si>
  <si>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</si>
  <si>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</si>
  <si>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</si>
  <si>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</si>
  <si>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</si>
  <si>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</si>
  <si>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</si>
  <si>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</si>
  <si>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</si>
  <si>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</si>
  <si>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</si>
  <si>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</si>
  <si>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</si>
  <si>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</si>
  <si>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</si>
  <si>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</si>
  <si>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</si>
  <si>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</si>
  <si>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</si>
  <si>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</si>
  <si>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</si>
  <si>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</si>
  <si>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</si>
  <si>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</si>
  <si>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</si>
  <si>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</si>
  <si>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</si>
  <si>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</si>
  <si>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</si>
  <si>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</si>
  <si>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</si>
  <si>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</si>
  <si>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</si>
  <si>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</si>
  <si>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</si>
  <si>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</si>
  <si>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</si>
  <si>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</si>
  <si>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</si>
  <si>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</si>
  <si>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</si>
  <si>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</si>
  <si>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</si>
  <si>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</si>
  <si>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</si>
  <si>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</si>
  <si>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</si>
  <si>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</si>
  <si>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</si>
  <si>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</si>
  <si>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</si>
  <si>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</si>
  <si>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</si>
  <si>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</si>
  <si>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</si>
  <si>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</si>
  <si>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</si>
  <si>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</si>
  <si>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</si>
  <si>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</si>
  <si>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</si>
  <si>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</si>
  <si>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</si>
  <si>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</si>
  <si>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</si>
  <si>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</si>
  <si>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</si>
  <si>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</si>
  <si>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</si>
  <si>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</si>
  <si>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</si>
  <si>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</si>
  <si>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</si>
  <si>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</si>
  <si>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</si>
  <si>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</si>
  <si>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</si>
  <si>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</si>
  <si>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</si>
  <si>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</si>
  <si>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</si>
  <si>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</si>
  <si>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</si>
  <si>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</si>
  <si>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</si>
  <si>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</si>
  <si>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</si>
  <si>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</si>
  <si>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</si>
  <si>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</si>
  <si>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</si>
  <si>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</si>
  <si>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</si>
  <si>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</si>
  <si>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</si>
  <si>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</si>
  <si>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</si>
  <si>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</si>
  <si>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</si>
  <si>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</si>
  <si>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</si>
  <si>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</si>
  <si>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</si>
  <si>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</si>
  <si>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</si>
  <si>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</si>
  <si>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</si>
  <si>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</si>
  <si>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</si>
  <si>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</si>
  <si>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</si>
  <si>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</si>
  <si>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</si>
  <si>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</si>
  <si>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</si>
  <si>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</si>
  <si>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</si>
  <si>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</si>
  <si>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</si>
  <si>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</si>
  <si>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</si>
  <si>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</si>
  <si>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</si>
  <si>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</si>
  <si>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</si>
  <si>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</si>
  <si>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</si>
  <si>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</si>
  <si>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</si>
  <si>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</si>
  <si>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</si>
  <si>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</si>
  <si>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</si>
  <si>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</si>
  <si>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</si>
  <si>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</si>
  <si>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</si>
  <si>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</si>
  <si>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</si>
  <si>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</si>
  <si>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</si>
  <si>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</si>
  <si>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</si>
  <si>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</si>
  <si>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</si>
  <si>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</si>
  <si>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</si>
  <si>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</si>
  <si>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</si>
  <si>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</si>
  <si>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</si>
  <si>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</si>
  <si>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</si>
  <si>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</si>
  <si>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</si>
  <si>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</si>
  <si>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</si>
  <si>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</si>
  <si>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</si>
  <si>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</si>
  <si>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</si>
  <si>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</si>
  <si>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</si>
  <si>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</si>
  <si>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</si>
  <si>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</si>
  <si>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</si>
  <si>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</si>
  <si>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</si>
  <si>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</si>
  <si>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</si>
  <si>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</si>
  <si>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</si>
  <si>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</si>
  <si>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</si>
  <si>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</si>
  <si>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</si>
  <si>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</si>
  <si>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</si>
  <si>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</si>
  <si>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</si>
  <si>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</si>
  <si>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</si>
  <si>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</si>
  <si>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</si>
  <si>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</si>
  <si>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</si>
  <si>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</si>
  <si>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</si>
  <si>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</si>
  <si>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</si>
  <si>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</si>
  <si>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</si>
  <si>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</si>
  <si>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</si>
  <si>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</si>
  <si>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</si>
  <si>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</si>
  <si>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</si>
  <si>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</si>
  <si>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</si>
  <si>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</si>
  <si>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</si>
  <si>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</si>
  <si>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</si>
  <si>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</si>
  <si>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</si>
  <si>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</si>
  <si>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</si>
  <si>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</si>
  <si>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</si>
  <si>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</si>
  <si>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</si>
  <si>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</si>
  <si>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</si>
  <si>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</si>
  <si>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</si>
  <si>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</si>
  <si>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</si>
  <si>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</si>
  <si>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</si>
  <si>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</si>
  <si>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</si>
  <si>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</si>
  <si>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</si>
  <si>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</si>
  <si>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</si>
  <si>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</si>
  <si>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</si>
  <si>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</si>
  <si>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</si>
  <si>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</si>
  <si>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</si>
  <si>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</si>
  <si>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</si>
  <si>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</si>
  <si>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</si>
  <si>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</si>
  <si>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</si>
  <si>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</si>
  <si>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</si>
  <si>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</si>
  <si>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</si>
  <si>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</si>
  <si>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</si>
  <si>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</si>
  <si>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</si>
  <si>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</si>
  <si>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</si>
  <si>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</si>
  <si>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</si>
  <si>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</si>
  <si>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</si>
  <si>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</si>
  <si>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</si>
  <si>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</si>
  <si>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</si>
  <si>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</si>
  <si>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</si>
  <si>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</si>
  <si>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</si>
  <si>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</si>
  <si>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</si>
  <si>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</si>
  <si>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</si>
  <si>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</si>
  <si>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</si>
  <si>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</si>
  <si>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</si>
  <si>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</si>
  <si>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</si>
  <si>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</si>
  <si>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</si>
  <si>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</si>
  <si>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</si>
  <si>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</si>
  <si>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</si>
  <si>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</si>
  <si>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</si>
  <si>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</si>
  <si>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</si>
  <si>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</si>
  <si>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</si>
  <si>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</si>
  <si>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</si>
  <si>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</si>
  <si>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</si>
  <si>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</si>
  <si>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</si>
  <si>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</si>
  <si>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</si>
  <si>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</si>
  <si>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</si>
  <si>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</si>
  <si>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</si>
  <si>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</si>
  <si>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</si>
  <si>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</si>
  <si>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</si>
  <si>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</si>
  <si>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</si>
  <si>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</si>
  <si>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</si>
  <si>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</si>
  <si>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</si>
  <si>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</si>
  <si>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</si>
  <si>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</si>
  <si>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</si>
  <si>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</si>
  <si>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</si>
  <si>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</si>
  <si>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</si>
  <si>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</si>
  <si>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</si>
  <si>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</si>
  <si>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</si>
  <si>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</si>
  <si>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</si>
  <si>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</si>
  <si>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</si>
  <si>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</si>
  <si>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</si>
  <si>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</si>
  <si>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</si>
  <si>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</si>
  <si>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</si>
  <si>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</si>
  <si>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</si>
  <si>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</si>
  <si>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</si>
  <si>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</si>
  <si>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</si>
  <si>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</si>
  <si>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</si>
  <si>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</si>
  <si>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</si>
  <si>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</si>
  <si>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</si>
  <si>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</si>
  <si>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</si>
  <si>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</si>
  <si>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</si>
  <si>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</si>
  <si>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</si>
  <si>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</si>
  <si>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</si>
  <si>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</si>
  <si>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</si>
  <si>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</si>
  <si>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</si>
  <si>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</si>
  <si>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</si>
  <si>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</si>
  <si>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</si>
  <si>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</si>
  <si>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</si>
  <si>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</si>
  <si>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</si>
  <si>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</si>
  <si>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</si>
  <si>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</si>
  <si>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</si>
  <si>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</si>
  <si>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</si>
  <si>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</si>
  <si>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</si>
  <si>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</si>
  <si>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</si>
  <si>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</si>
  <si>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</si>
  <si>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</si>
  <si>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</si>
  <si>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</si>
  <si>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</si>
  <si>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</si>
  <si>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</si>
  <si>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</si>
  <si>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</si>
  <si>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</si>
  <si>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</si>
  <si>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</si>
  <si>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</si>
  <si>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</si>
  <si>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</si>
  <si>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</si>
  <si>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</si>
  <si>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</si>
  <si>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</si>
  <si>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</si>
  <si>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</si>
  <si>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</si>
  <si>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</si>
  <si>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</si>
  <si>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</si>
  <si>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</si>
  <si>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</si>
  <si>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</si>
  <si>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</si>
  <si>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</si>
  <si>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</si>
  <si>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</si>
  <si>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</si>
  <si>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</si>
  <si>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</si>
  <si>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</si>
  <si>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</si>
  <si>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</si>
  <si>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</si>
  <si>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</si>
  <si>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</si>
  <si>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</si>
  <si>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</si>
  <si>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</si>
  <si>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</si>
  <si>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</si>
  <si>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</si>
  <si>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</si>
  <si>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</si>
  <si>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</si>
  <si>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</si>
  <si>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</si>
  <si>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</si>
  <si>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</si>
  <si>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</si>
  <si>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</si>
  <si>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</si>
  <si>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</si>
  <si>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</si>
  <si>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</si>
  <si>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</si>
  <si>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</si>
  <si>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</si>
  <si>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</si>
  <si>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</si>
  <si>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</si>
  <si>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</si>
  <si>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</si>
  <si>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</si>
  <si>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</si>
  <si>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</si>
  <si>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</si>
  <si>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</si>
  <si>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</si>
  <si>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</si>
  <si>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</si>
  <si>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</si>
  <si>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</si>
  <si>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</si>
  <si>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</si>
  <si>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</si>
  <si>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</si>
  <si>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</si>
  <si>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</si>
  <si>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</si>
  <si>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</si>
  <si>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</si>
  <si>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</si>
  <si>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</si>
  <si>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</si>
  <si>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</si>
  <si>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</si>
  <si>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</si>
  <si>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</si>
  <si>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</si>
  <si>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</si>
  <si>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</si>
  <si>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</si>
  <si>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</si>
  <si>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</si>
  <si>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</si>
  <si>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</si>
  <si>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</si>
  <si>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</si>
  <si>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</si>
  <si>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</si>
  <si>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</si>
  <si>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</si>
  <si>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</si>
  <si>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</si>
  <si>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</si>
  <si>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</si>
  <si>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</si>
  <si>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</si>
  <si>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</si>
  <si>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</si>
  <si>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</si>
  <si>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</si>
  <si>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</si>
  <si>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</si>
  <si>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</si>
  <si>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</si>
  <si>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</si>
  <si>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</si>
  <si>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</si>
  <si>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</si>
  <si>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</si>
  <si>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</si>
  <si>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</si>
  <si>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</si>
  <si>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</si>
  <si>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</si>
  <si>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</si>
  <si>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</si>
  <si>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</si>
  <si>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</si>
  <si>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</si>
  <si>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</si>
  <si>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</si>
  <si>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</si>
  <si>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</si>
  <si>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</si>
  <si>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</si>
  <si>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</si>
  <si>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</si>
  <si>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</si>
  <si>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</si>
  <si>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</si>
  <si>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</si>
  <si>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</si>
  <si>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</si>
  <si>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</si>
  <si>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</si>
  <si>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</si>
  <si>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</si>
  <si>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</si>
  <si>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</si>
  <si>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</si>
  <si>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</si>
  <si>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</si>
  <si>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</si>
  <si>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</si>
  <si>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</si>
  <si>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</si>
  <si>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</si>
  <si>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</si>
  <si>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</si>
  <si>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</si>
  <si>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</si>
  <si>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</si>
  <si>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</si>
  <si>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</si>
  <si>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</si>
  <si>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</si>
  <si>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</si>
  <si>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</si>
  <si>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</si>
  <si>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</si>
  <si>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</si>
  <si>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</si>
  <si>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</si>
  <si>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</si>
  <si>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</si>
  <si>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</si>
  <si>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</si>
  <si>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</si>
  <si>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</si>
  <si>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</si>
  <si>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</si>
  <si>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</si>
  <si>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</si>
  <si>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</si>
  <si>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</si>
  <si>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</si>
  <si>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</si>
  <si>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</si>
  <si>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</si>
  <si>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</si>
  <si>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</si>
  <si>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</si>
  <si>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</si>
  <si>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</si>
  <si>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</si>
  <si>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</si>
  <si>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</si>
  <si>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</si>
  <si>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</si>
  <si>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</si>
  <si>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</si>
  <si>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</si>
  <si>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</si>
  <si>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</si>
  <si>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</si>
  <si>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</si>
  <si>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</si>
  <si>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</si>
  <si>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</si>
  <si>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</si>
  <si>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</si>
  <si>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</si>
  <si>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</si>
  <si>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</si>
  <si>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</si>
  <si>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</si>
  <si>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</si>
  <si>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</si>
  <si>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</si>
  <si>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</si>
  <si>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</si>
  <si>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</si>
  <si>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</si>
  <si>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</si>
  <si>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</si>
  <si>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</si>
  <si>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</si>
  <si>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</si>
  <si>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</si>
  <si>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</si>
  <si>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</si>
  <si>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</si>
  <si>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</si>
  <si>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</si>
  <si>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</si>
  <si>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</si>
  <si>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</si>
  <si>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</si>
  <si>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</si>
  <si>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</si>
  <si>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</si>
  <si>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</si>
  <si>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</si>
  <si>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</si>
  <si>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</si>
  <si>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</si>
  <si>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</si>
  <si>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</si>
  <si>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</si>
  <si>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</si>
  <si>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</si>
  <si>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</si>
  <si>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</si>
  <si>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</si>
  <si>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</si>
  <si>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</si>
  <si>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</si>
  <si>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</si>
  <si>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</si>
  <si>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</si>
  <si>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</si>
  <si>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</si>
  <si>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</si>
  <si>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</si>
  <si>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</si>
  <si>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</si>
  <si>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</si>
  <si>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</si>
  <si>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</si>
  <si>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</si>
  <si>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</si>
  <si>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</si>
  <si>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</si>
  <si>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</si>
  <si>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</si>
  <si>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</si>
  <si>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</si>
  <si>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</si>
  <si>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</si>
  <si>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</si>
  <si>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</si>
  <si>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</si>
  <si>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</si>
  <si>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</si>
  <si>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</si>
  <si>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</si>
  <si>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</si>
  <si>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</si>
  <si>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</si>
  <si>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</si>
  <si>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</si>
  <si>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</si>
  <si>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</si>
  <si>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</si>
  <si>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</si>
  <si>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</si>
  <si>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</si>
  <si>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</si>
  <si>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</si>
  <si>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</si>
  <si>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</si>
  <si>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</si>
  <si>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</si>
  <si>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</si>
  <si>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</si>
  <si>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</si>
  <si>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</si>
  <si>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</si>
  <si>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</si>
  <si>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</si>
  <si>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</si>
  <si>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</si>
  <si>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</si>
  <si>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</si>
  <si>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</si>
  <si>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</si>
  <si>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</si>
  <si>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</si>
  <si>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</si>
  <si>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</si>
  <si>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</si>
  <si>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</si>
  <si>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</si>
  <si>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</si>
  <si>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</si>
  <si>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</si>
  <si>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</si>
  <si>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</si>
  <si>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</si>
  <si>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</si>
  <si>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</si>
  <si>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</si>
  <si>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</si>
  <si>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</si>
  <si>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</si>
  <si>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</si>
  <si>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</si>
  <si>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</si>
  <si>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</si>
  <si>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</si>
  <si>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</si>
  <si>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</si>
  <si>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</si>
  <si>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</si>
  <si>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</si>
  <si>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</si>
  <si>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</si>
  <si>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</si>
  <si>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</si>
  <si>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</si>
  <si>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</si>
  <si>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</si>
  <si>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</si>
  <si>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</si>
  <si>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</si>
  <si>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</si>
  <si>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</si>
  <si>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</si>
  <si>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</si>
  <si>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</si>
  <si>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</si>
  <si>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</si>
  <si>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</si>
  <si>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</si>
  <si>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</si>
  <si>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</si>
  <si>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</si>
  <si>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</si>
  <si>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</si>
  <si>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</si>
  <si>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</si>
  <si>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</si>
  <si>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</si>
  <si>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</si>
  <si>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</si>
  <si>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</si>
  <si>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</si>
  <si>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</si>
  <si>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</si>
  <si>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</si>
  <si>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</si>
  <si>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</si>
  <si>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</si>
  <si>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</si>
  <si>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</si>
  <si>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</si>
  <si>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</si>
  <si>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</si>
  <si>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</si>
  <si>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</si>
  <si>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</si>
  <si>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</si>
  <si>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</si>
  <si>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</si>
  <si>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</si>
  <si>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</si>
  <si>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</si>
  <si>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</si>
  <si>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</si>
  <si>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</si>
  <si>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</si>
  <si>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</si>
  <si>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</si>
  <si>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</si>
  <si>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</si>
  <si>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</si>
  <si>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</si>
  <si>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</si>
  <si>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</si>
  <si>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</si>
  <si>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</si>
  <si>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</si>
  <si>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</si>
  <si>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</si>
  <si>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</si>
  <si>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</si>
  <si>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</si>
  <si>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</si>
  <si>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</si>
  <si>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</si>
  <si>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</si>
  <si>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</si>
  <si>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</si>
  <si>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</si>
  <si>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</si>
  <si>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</si>
  <si>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</si>
  <si>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</si>
  <si>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</si>
  <si>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</si>
  <si>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</si>
  <si>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</si>
  <si>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</si>
  <si>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</si>
  <si>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</si>
  <si>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</si>
  <si>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</si>
  <si>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</si>
  <si>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</si>
  <si>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</si>
  <si>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</si>
  <si>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</si>
  <si>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</si>
  <si>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</si>
  <si>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</si>
  <si>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</si>
  <si>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</si>
  <si>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</si>
  <si>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</si>
  <si>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</si>
  <si>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</si>
  <si>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</si>
  <si>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</si>
  <si>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</si>
  <si>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</si>
  <si>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</si>
  <si>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</si>
  <si>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</si>
  <si>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</si>
  <si>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</si>
  <si>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</si>
  <si>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</si>
  <si>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</si>
  <si>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</si>
  <si>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</si>
  <si>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</si>
  <si>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</si>
  <si>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</si>
  <si>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</si>
  <si>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</si>
  <si>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</si>
  <si>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</si>
  <si>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</si>
  <si>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</si>
  <si>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</si>
  <si>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</si>
  <si>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</si>
  <si>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</si>
  <si>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</si>
  <si>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</si>
  <si>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</si>
  <si>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</si>
  <si>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</si>
  <si>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</si>
  <si>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</si>
  <si>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</si>
  <si>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</si>
  <si>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</si>
  <si>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</si>
  <si>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</si>
  <si>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</si>
  <si>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</si>
  <si>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</si>
  <si>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</si>
  <si>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</si>
  <si>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</si>
  <si>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</si>
  <si>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</si>
  <si>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</si>
  <si>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</si>
  <si>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</si>
  <si>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</si>
  <si>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</si>
  <si>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</si>
  <si>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</si>
  <si>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</si>
  <si>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</si>
  <si>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</si>
  <si>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</si>
  <si>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</si>
  <si>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</si>
  <si>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</si>
  <si>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</si>
  <si>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</si>
  <si>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</si>
  <si>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</si>
  <si>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</si>
  <si>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</si>
  <si>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</si>
  <si>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</si>
  <si>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</si>
  <si>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</si>
  <si>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</si>
  <si>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</si>
  <si>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</si>
  <si>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</si>
  <si>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</si>
  <si>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</si>
  <si>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</si>
  <si>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</si>
  <si>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</si>
  <si>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</si>
  <si>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</si>
  <si>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</si>
  <si>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</si>
  <si>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</si>
  <si>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</si>
  <si>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</si>
  <si>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</si>
  <si>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</si>
  <si>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</si>
  <si>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</si>
  <si>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</si>
  <si>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</si>
  <si>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</si>
  <si>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</si>
  <si>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</si>
  <si>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</si>
  <si>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</si>
  <si>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</si>
  <si>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</si>
  <si>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</si>
  <si>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</si>
  <si>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</si>
  <si>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</si>
  <si>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</si>
  <si>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</si>
  <si>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</si>
  <si>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</si>
  <si>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</si>
  <si>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</si>
  <si>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</si>
  <si>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</si>
  <si>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</si>
  <si>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</si>
  <si>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</si>
  <si>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</si>
  <si>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</si>
  <si>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</si>
  <si>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</si>
  <si>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</si>
  <si>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</si>
  <si>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</si>
  <si>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</si>
  <si>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</si>
  <si>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</si>
  <si>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</si>
  <si>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</si>
  <si>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</si>
  <si>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</si>
  <si>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</si>
  <si>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</si>
  <si>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</si>
  <si>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</si>
  <si>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</si>
  <si>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</si>
  <si>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</si>
  <si>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</si>
  <si>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</si>
  <si>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</si>
  <si>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</si>
  <si>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</si>
  <si>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</si>
  <si>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</si>
  <si>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</si>
  <si>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</si>
  <si>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</si>
  <si>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</si>
  <si>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</si>
  <si>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</si>
  <si>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</si>
  <si>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</si>
  <si>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</si>
  <si>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</si>
  <si>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</si>
  <si>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</si>
  <si>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</si>
  <si>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</si>
  <si>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</si>
  <si>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</si>
  <si>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</si>
  <si>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</si>
  <si>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</si>
  <si>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</si>
  <si>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</si>
  <si>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</si>
  <si>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</si>
  <si>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</si>
  <si>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</si>
  <si>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</si>
  <si>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</si>
  <si>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</si>
  <si>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</si>
  <si>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</si>
  <si>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</si>
  <si>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</si>
  <si>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</si>
  <si>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</si>
  <si>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</si>
  <si>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</si>
  <si>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</si>
  <si>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</si>
  <si>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</si>
  <si>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</si>
  <si>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</si>
  <si>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</si>
  <si>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</si>
  <si>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</si>
  <si>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</si>
  <si>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</si>
  <si>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</si>
  <si>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</si>
  <si>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</si>
  <si>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</si>
  <si>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</si>
  <si>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</si>
  <si>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</si>
  <si>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</si>
  <si>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</si>
  <si>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</si>
  <si>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</si>
  <si>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</si>
  <si>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</si>
  <si>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</si>
  <si>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</si>
  <si>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</si>
  <si>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</si>
  <si>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</si>
  <si>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</si>
  <si>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</si>
  <si>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</si>
  <si>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</si>
  <si>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</si>
  <si>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</si>
  <si>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</si>
  <si>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</si>
  <si>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</si>
  <si>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</si>
  <si>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</si>
  <si>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</si>
  <si>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</si>
  <si>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</si>
  <si>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</si>
  <si>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</si>
  <si>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</si>
  <si>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</si>
  <si>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</si>
  <si>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</si>
  <si>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</si>
  <si>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</si>
  <si>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</si>
  <si>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</si>
  <si>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</si>
  <si>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</si>
  <si>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</si>
  <si>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</si>
  <si>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</si>
  <si>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</si>
  <si>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</si>
  <si>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</si>
  <si>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</si>
  <si>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</si>
  <si>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</si>
  <si>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</si>
  <si>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</si>
  <si>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</si>
  <si>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</si>
  <si>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</si>
  <si>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</si>
  <si>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</si>
  <si>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</si>
  <si>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</si>
  <si>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</si>
  <si>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</si>
  <si>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</si>
  <si>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</si>
  <si>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</si>
  <si>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</si>
  <si>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</si>
  <si>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</si>
  <si>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</si>
  <si>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</si>
  <si>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</si>
  <si>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</si>
  <si>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</si>
  <si>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</si>
  <si>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</si>
  <si>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</si>
  <si>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</si>
  <si>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</si>
  <si>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</si>
  <si>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</si>
  <si>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</si>
  <si>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</si>
  <si>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</si>
  <si>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</si>
  <si>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</si>
  <si>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</si>
  <si>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</si>
  <si>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</si>
  <si>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</si>
  <si>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</si>
  <si>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</si>
  <si>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</si>
  <si>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</si>
  <si>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</si>
  <si>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</si>
  <si>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</si>
  <si>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</si>
  <si>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</si>
  <si>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</si>
  <si>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</si>
  <si>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</si>
  <si>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</si>
  <si>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</si>
  <si>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</si>
  <si>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</si>
  <si>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</si>
  <si>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</si>
  <si>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</si>
  <si>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</si>
  <si>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</si>
  <si>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</si>
  <si>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</si>
  <si>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</si>
  <si>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</si>
  <si>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</si>
  <si>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</si>
  <si>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</si>
  <si>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</si>
  <si>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</si>
  <si>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</si>
  <si>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</si>
  <si>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</si>
  <si>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</si>
  <si>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</si>
  <si>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</si>
  <si>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</si>
  <si>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</si>
  <si>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</si>
  <si>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</si>
  <si>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</si>
  <si>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</si>
  <si>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</si>
  <si>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</si>
  <si>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</si>
  <si>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</si>
  <si>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</si>
  <si>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</si>
  <si>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</si>
  <si>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</si>
  <si>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</si>
  <si>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</si>
  <si>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</si>
  <si>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</si>
  <si>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</si>
  <si>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</si>
  <si>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</si>
  <si>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</si>
  <si>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</si>
  <si>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</si>
  <si>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</si>
  <si>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</si>
  <si>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</si>
  <si>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</si>
  <si>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</si>
  <si>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</si>
  <si>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</si>
  <si>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</si>
  <si>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</si>
  <si>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</si>
  <si>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</si>
  <si>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</si>
  <si>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</si>
  <si>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</si>
  <si>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</si>
  <si>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</si>
  <si>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</si>
  <si>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</si>
  <si>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</si>
  <si>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</si>
  <si>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</si>
  <si>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</si>
  <si>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</si>
  <si>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</si>
  <si>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</si>
  <si>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</si>
  <si>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</si>
  <si>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</si>
  <si>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</si>
  <si>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</si>
  <si>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</si>
  <si>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</si>
  <si>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</si>
  <si>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</si>
  <si>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</si>
  <si>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</si>
  <si>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</si>
  <si>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</si>
  <si>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</si>
  <si>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</si>
  <si>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</si>
  <si>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</si>
  <si>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</si>
  <si>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</si>
  <si>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</si>
  <si>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</si>
  <si>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</si>
  <si>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</si>
  <si>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</si>
  <si>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</si>
  <si>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</si>
  <si>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</si>
  <si>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</si>
  <si>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</si>
  <si>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</si>
  <si>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</si>
  <si>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</si>
  <si>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</si>
  <si>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</si>
  <si>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</si>
  <si>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</si>
  <si>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</si>
  <si>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</si>
  <si>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</si>
  <si>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</si>
  <si>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</si>
  <si>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</si>
  <si>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</si>
  <si>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</si>
  <si>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</si>
  <si>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</si>
  <si>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</si>
  <si>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</si>
  <si>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</si>
  <si>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</si>
  <si>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</si>
  <si>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</si>
  <si>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</si>
  <si>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</si>
  <si>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</si>
  <si>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</si>
  <si>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</si>
  <si>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</si>
  <si>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</si>
  <si>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</si>
  <si>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</si>
  <si>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</si>
  <si>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</si>
  <si>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</si>
  <si>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</si>
  <si>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</si>
  <si>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</si>
  <si>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</si>
  <si>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</si>
  <si>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</si>
  <si>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</si>
  <si>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</si>
  <si>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</si>
  <si>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</si>
  <si>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</si>
  <si>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</si>
  <si>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</si>
  <si>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</si>
  <si>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</si>
  <si>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</si>
  <si>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</si>
  <si>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</si>
  <si>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</si>
  <si>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</si>
  <si>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</si>
  <si>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</si>
  <si>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</si>
  <si>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</si>
  <si>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</si>
  <si>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</si>
  <si>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</si>
  <si>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</si>
  <si>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</si>
  <si>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</si>
  <si>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</si>
  <si>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</si>
  <si>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</si>
  <si>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</si>
  <si>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</si>
  <si>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</si>
  <si>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</si>
  <si>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</si>
  <si>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</si>
  <si>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</si>
  <si>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</si>
  <si>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</si>
  <si>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</si>
  <si>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</si>
  <si>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</si>
  <si>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</si>
  <si>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</si>
  <si>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</si>
  <si>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</si>
  <si>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</si>
  <si>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</si>
  <si>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</si>
  <si>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</si>
  <si>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</si>
  <si>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</si>
  <si>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</si>
  <si>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</si>
  <si>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</si>
  <si>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</si>
  <si>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</si>
  <si>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</si>
  <si>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</si>
  <si>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</si>
  <si>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</si>
  <si>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</si>
  <si>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</si>
  <si>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</si>
  <si>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</si>
  <si>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</si>
  <si>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</si>
  <si>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</si>
  <si>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</si>
  <si>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</si>
  <si>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</si>
  <si>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</si>
  <si>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</si>
  <si>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</si>
  <si>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</si>
  <si>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</si>
  <si>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</si>
  <si>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</si>
  <si>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</si>
  <si>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</si>
  <si>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</si>
  <si>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</si>
  <si>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</si>
  <si>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</si>
  <si>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</si>
  <si>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</si>
  <si>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</si>
  <si>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</si>
  <si>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</si>
  <si>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</si>
  <si>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</si>
  <si>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</si>
  <si>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</si>
  <si>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</si>
  <si>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</si>
  <si>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</si>
  <si>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</si>
  <si>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</si>
  <si>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</si>
  <si>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</si>
  <si>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</si>
  <si>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</si>
  <si>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</si>
  <si>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</si>
  <si>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</si>
  <si>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</si>
  <si>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</si>
  <si>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</si>
  <si>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</si>
  <si>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</si>
  <si>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</si>
  <si>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</si>
  <si>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</si>
  <si>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</si>
  <si>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</si>
  <si>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</si>
  <si>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</si>
  <si>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</si>
  <si>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</si>
  <si>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</si>
  <si>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</si>
  <si>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</si>
  <si>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</si>
  <si>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</si>
  <si>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</si>
  <si>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</si>
  <si>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</si>
  <si>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</si>
  <si>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</si>
  <si>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</si>
  <si>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</si>
  <si>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</si>
  <si>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</si>
  <si>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</si>
  <si>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</si>
  <si>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</si>
  <si>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</si>
  <si>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</si>
  <si>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</si>
  <si>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</si>
  <si>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</si>
  <si>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</si>
  <si>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</si>
  <si>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</si>
  <si>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</si>
  <si>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</si>
  <si>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</si>
  <si>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</si>
  <si>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</si>
  <si>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</si>
  <si>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</si>
  <si>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</si>
  <si>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</si>
  <si>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</si>
  <si>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</si>
  <si>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</si>
  <si>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</si>
  <si>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</si>
  <si>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</si>
  <si>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</si>
  <si>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</si>
  <si>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</si>
  <si>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</si>
  <si>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</si>
  <si>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</si>
  <si>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</si>
  <si>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</si>
  <si>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</si>
  <si>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</si>
  <si>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</si>
  <si>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</si>
  <si>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</si>
  <si>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</si>
  <si>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</si>
  <si>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</si>
  <si>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</si>
  <si>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</si>
  <si>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</si>
  <si>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</si>
  <si>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</si>
  <si>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</si>
  <si>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</si>
  <si>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</si>
  <si>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</si>
  <si>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</si>
  <si>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</si>
  <si>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</si>
  <si>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</si>
  <si>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</si>
  <si>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</si>
  <si>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</si>
  <si>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</si>
  <si>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</si>
  <si>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</si>
  <si>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</si>
  <si>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</si>
  <si>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</si>
  <si>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</si>
  <si>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</si>
  <si>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</si>
  <si>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</si>
  <si>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</si>
  <si>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</si>
  <si>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</si>
  <si>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</si>
  <si>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</si>
  <si>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</si>
  <si>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</si>
  <si>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</si>
  <si>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</si>
  <si>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</si>
  <si>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</si>
  <si>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</si>
  <si>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</si>
  <si>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</si>
  <si>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</si>
  <si>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</si>
  <si>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</si>
  <si>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</si>
  <si>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</si>
  <si>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</si>
  <si>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</si>
  <si>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</si>
  <si>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</si>
  <si>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</si>
  <si>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</si>
  <si>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</si>
  <si>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</si>
  <si>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</si>
  <si>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</si>
  <si>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</si>
  <si>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</si>
  <si>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</si>
  <si>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</si>
  <si>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</si>
  <si>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</si>
  <si>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</si>
  <si>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</si>
  <si>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</si>
  <si>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</si>
  <si>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</si>
  <si>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</si>
  <si>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</si>
  <si>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</si>
  <si>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</si>
  <si>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</si>
  <si>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</si>
  <si>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</si>
  <si>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</si>
  <si>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</si>
  <si>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</si>
  <si>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</si>
  <si>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</si>
  <si>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</si>
  <si>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</si>
  <si>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</si>
  <si>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</si>
  <si>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</si>
  <si>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</si>
  <si>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</si>
  <si>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</si>
  <si>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</si>
  <si>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</si>
  <si>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</si>
  <si>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</si>
  <si>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</si>
  <si>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</si>
  <si>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</si>
  <si>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</si>
  <si>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</si>
  <si>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</si>
  <si>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</si>
  <si>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</si>
  <si>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</si>
  <si>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</si>
  <si>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</si>
  <si>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</si>
  <si>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</si>
  <si>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</si>
  <si>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</si>
  <si>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</si>
  <si>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</si>
  <si>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</si>
  <si>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</si>
  <si>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</si>
  <si>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</si>
  <si>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</si>
  <si>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</si>
  <si>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</si>
  <si>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</si>
  <si>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</si>
  <si>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</si>
  <si>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</si>
  <si>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</si>
  <si>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</si>
  <si>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</si>
  <si>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</si>
  <si>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</si>
  <si>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</si>
  <si>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</si>
  <si>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</si>
  <si>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</si>
  <si>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</si>
  <si>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</si>
  <si>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</si>
  <si>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</si>
  <si>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</si>
  <si>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</si>
  <si>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</si>
  <si>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</si>
  <si>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</si>
  <si>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</si>
  <si>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</si>
  <si>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</si>
  <si>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</si>
  <si>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</si>
  <si>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</si>
  <si>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</si>
  <si>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</si>
  <si>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</si>
  <si>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</si>
  <si>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</si>
  <si>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</si>
  <si>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</si>
  <si>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</si>
  <si>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</si>
  <si>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</si>
  <si>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</si>
  <si>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</si>
  <si>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</si>
  <si>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</si>
  <si>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</si>
  <si>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</si>
  <si>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</si>
  <si>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</si>
  <si>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</si>
  <si>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</si>
  <si>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</si>
  <si>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</si>
  <si>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</si>
  <si>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</si>
  <si>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</si>
  <si>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</si>
  <si>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</si>
  <si>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</si>
  <si>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</si>
  <si>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</si>
  <si>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</si>
  <si>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</si>
  <si>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</si>
  <si>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</si>
  <si>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</si>
  <si>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</si>
  <si>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</si>
  <si>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</si>
  <si>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</si>
  <si>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</si>
  <si>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</si>
  <si>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</si>
  <si>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</si>
  <si>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</si>
  <si>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</si>
  <si>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</si>
  <si>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</si>
  <si>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</si>
  <si>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</si>
  <si>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</si>
  <si>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</si>
  <si>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</si>
  <si>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</si>
  <si>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</si>
  <si>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</si>
  <si>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</si>
  <si>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</si>
  <si>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</si>
  <si>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</si>
  <si>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</si>
  <si>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</si>
  <si>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</si>
  <si>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</si>
  <si>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</si>
  <si>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</si>
  <si>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</si>
  <si>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</si>
  <si>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</si>
  <si>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</si>
  <si>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</si>
  <si>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</si>
  <si>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</si>
  <si>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</si>
  <si>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</si>
  <si>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</si>
  <si>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</si>
  <si>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</si>
  <si>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</si>
  <si>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</si>
  <si>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</si>
  <si>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</si>
  <si>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</si>
  <si>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</si>
  <si>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</si>
  <si>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</si>
  <si>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</si>
  <si>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</si>
  <si>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</si>
  <si>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</si>
  <si>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</si>
  <si>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</si>
  <si>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</si>
  <si>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</si>
  <si>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</si>
  <si>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</si>
  <si>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</si>
  <si>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</si>
  <si>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</si>
  <si>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</si>
  <si>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</si>
  <si>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</si>
  <si>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</si>
  <si>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</si>
  <si>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</si>
  <si>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</si>
  <si>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</si>
  <si>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</si>
  <si>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</si>
  <si>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</si>
  <si>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</si>
  <si>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</si>
  <si>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</si>
  <si>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</si>
  <si>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</si>
  <si>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</si>
  <si>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</si>
  <si>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</si>
  <si>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</si>
  <si>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</si>
  <si>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</si>
  <si>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</si>
  <si>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</si>
  <si>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</si>
  <si>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</si>
  <si>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</si>
  <si>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</si>
  <si>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</si>
  <si>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</si>
  <si>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</si>
  <si>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</si>
  <si>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</si>
  <si>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</si>
  <si>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</si>
  <si>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</si>
  <si>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</si>
  <si>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</si>
  <si>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</si>
  <si>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</si>
  <si>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</si>
  <si>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</si>
  <si>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</si>
  <si>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</si>
  <si>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</si>
  <si>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</si>
  <si>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</si>
  <si>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</si>
  <si>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</si>
  <si>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</si>
  <si>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</si>
  <si>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</si>
  <si>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</si>
  <si>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</si>
  <si>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</si>
  <si>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</si>
  <si>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</si>
  <si>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</si>
  <si>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</si>
  <si>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</si>
  <si>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</si>
  <si>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</si>
  <si>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</si>
  <si>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</si>
  <si>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</si>
  <si>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</si>
  <si>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</si>
  <si>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</si>
  <si>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</si>
  <si>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</si>
  <si>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</si>
  <si>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</si>
  <si>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</si>
  <si>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</si>
  <si>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</si>
  <si>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</si>
  <si>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</si>
  <si>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</si>
  <si>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</si>
  <si>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</si>
  <si>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</si>
  <si>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</si>
  <si>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</si>
  <si>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</si>
  <si>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</si>
  <si>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</si>
  <si>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</si>
  <si>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</si>
  <si>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</si>
  <si>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</si>
  <si>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</si>
  <si>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</si>
  <si>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</si>
  <si>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</si>
  <si>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</si>
  <si>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</si>
  <si>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</si>
  <si>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</si>
  <si>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</si>
  <si>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</si>
  <si>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</si>
  <si>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</si>
  <si>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</si>
  <si>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</si>
  <si>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</si>
  <si>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</si>
  <si>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</si>
  <si>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</si>
  <si>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</si>
  <si>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</si>
  <si>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</si>
  <si>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</si>
  <si>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</si>
  <si>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</si>
  <si>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</si>
  <si>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</si>
  <si>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</si>
  <si>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</si>
  <si>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</si>
  <si>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</si>
  <si>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</si>
  <si>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</si>
  <si>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</si>
  <si>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</si>
  <si>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</si>
  <si>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</si>
  <si>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</si>
  <si>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</si>
  <si>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</si>
  <si>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</si>
  <si>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</si>
  <si>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</si>
  <si>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</si>
  <si>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</si>
  <si>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</si>
  <si>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</si>
  <si>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</si>
  <si>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</si>
  <si>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</si>
  <si>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</si>
  <si>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</si>
  <si>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</si>
  <si>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</si>
  <si>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</si>
  <si>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</si>
  <si>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</si>
  <si>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</si>
  <si>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</si>
  <si>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</si>
  <si>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</si>
  <si>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</si>
  <si>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</si>
  <si>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</si>
  <si>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</si>
  <si>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</si>
  <si>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</si>
  <si>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</si>
  <si>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</si>
  <si>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</si>
  <si>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</si>
  <si>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</si>
  <si>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</si>
  <si>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</si>
  <si>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</si>
  <si>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</si>
  <si>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</si>
  <si>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</si>
  <si>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</si>
  <si>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</si>
  <si>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</si>
  <si>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</si>
  <si>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</si>
  <si>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</si>
  <si>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</si>
  <si>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</si>
  <si>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</si>
  <si>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</si>
  <si>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</si>
  <si>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</si>
  <si>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</si>
  <si>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</si>
  <si>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</si>
  <si>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</si>
  <si>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</si>
  <si>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</si>
  <si>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</si>
  <si>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</si>
  <si>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</si>
  <si>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</si>
  <si>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</si>
  <si>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</si>
  <si>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</si>
  <si>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</si>
  <si>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</si>
  <si>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</si>
  <si>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</si>
  <si>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</si>
  <si>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</si>
  <si>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</si>
  <si>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</si>
  <si>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</si>
  <si>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</si>
  <si>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</si>
  <si>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</si>
  <si>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</si>
  <si>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</si>
  <si>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</si>
  <si>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</si>
  <si>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</si>
  <si>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</si>
  <si>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</si>
  <si>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</si>
  <si>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</si>
  <si>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</si>
  <si>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</si>
  <si>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</si>
  <si>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</si>
  <si>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</si>
  <si>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</si>
  <si>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</si>
  <si>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</si>
  <si>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</si>
  <si>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</si>
  <si>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</si>
  <si>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</si>
  <si>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</si>
  <si>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</si>
  <si>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</si>
  <si>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</si>
  <si>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</si>
  <si>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</si>
  <si>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</si>
  <si>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</si>
  <si>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</si>
  <si>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</si>
  <si>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</si>
  <si>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</si>
  <si>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</si>
  <si>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</si>
  <si>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</si>
  <si>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</si>
  <si>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</si>
  <si>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</si>
  <si>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</si>
  <si>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</si>
  <si>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</si>
  <si>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</si>
  <si>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</si>
  <si>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</si>
  <si>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</si>
  <si>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</si>
  <si>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</si>
  <si>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</si>
  <si>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</si>
  <si>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</si>
  <si>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</si>
  <si>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</si>
  <si>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</si>
  <si>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</si>
  <si>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</si>
  <si>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</si>
  <si>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</si>
  <si>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</si>
  <si>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</si>
  <si>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</si>
  <si>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</si>
  <si>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</si>
  <si>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</si>
  <si>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</si>
  <si>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</si>
  <si>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</si>
  <si>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</si>
  <si>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</si>
  <si>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</si>
  <si>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</si>
  <si>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</si>
  <si>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</si>
  <si>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</si>
  <si>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</si>
  <si>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</si>
  <si>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</si>
  <si>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</si>
  <si>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</si>
  <si>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</si>
  <si>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</si>
  <si>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</si>
  <si>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</si>
  <si>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</si>
  <si>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</si>
  <si>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</si>
  <si>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</si>
  <si>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</si>
  <si>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</si>
  <si>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</si>
  <si>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</si>
  <si>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</si>
  <si>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</si>
  <si>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</si>
  <si>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</si>
  <si>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</si>
  <si>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</si>
  <si>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</si>
  <si>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</si>
  <si>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</si>
  <si>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</si>
  <si>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</si>
  <si>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</si>
  <si>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</si>
  <si>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</si>
  <si>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</si>
  <si>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</si>
  <si>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</si>
  <si>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</si>
  <si>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</si>
  <si>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</si>
  <si>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</si>
  <si>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</si>
  <si>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</si>
  <si>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</si>
  <si>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</si>
  <si>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</si>
  <si>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</si>
  <si>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</si>
  <si>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</si>
  <si>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</si>
  <si>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</si>
  <si>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</si>
  <si>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</si>
  <si>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</si>
  <si>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</si>
  <si>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</si>
  <si>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</si>
  <si>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</si>
  <si>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</si>
  <si>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</si>
  <si>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</si>
  <si>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</si>
  <si>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</si>
  <si>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</si>
  <si>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</si>
  <si>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</si>
  <si>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</si>
  <si>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</si>
  <si>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</si>
  <si>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</si>
  <si>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</si>
  <si>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</si>
  <si>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</si>
  <si>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</si>
  <si>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</si>
  <si>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</si>
  <si>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</si>
  <si>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</si>
  <si>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</si>
  <si>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</si>
  <si>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</si>
  <si>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</si>
  <si>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</si>
  <si>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</si>
  <si>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</si>
  <si>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</si>
  <si>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</si>
  <si>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</si>
  <si>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</si>
  <si>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</si>
  <si>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</si>
  <si>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</si>
  <si>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</si>
  <si>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</si>
  <si>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</si>
  <si>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</si>
  <si>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</si>
  <si>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</si>
  <si>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</si>
  <si>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</si>
  <si>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</si>
  <si>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</si>
  <si>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</si>
  <si>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</si>
  <si>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</si>
  <si>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</si>
  <si>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</si>
  <si>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</si>
  <si>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</si>
  <si>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</si>
  <si>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</si>
  <si>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</si>
  <si>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</si>
  <si>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</si>
  <si>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</si>
  <si>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</si>
  <si>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</si>
  <si>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</si>
  <si>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</si>
  <si>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</si>
  <si>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</si>
  <si>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</si>
  <si>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</si>
  <si>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</si>
  <si>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</si>
  <si>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</si>
  <si>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</si>
  <si>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</si>
  <si>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</si>
  <si>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</si>
  <si>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</si>
  <si>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</si>
  <si>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</si>
  <si>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</si>
  <si>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</si>
  <si>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</si>
  <si>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</si>
  <si>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</si>
  <si>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</si>
  <si>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</si>
  <si>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</si>
  <si>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</si>
  <si>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</si>
  <si>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</si>
  <si>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</si>
  <si>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</si>
  <si>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</si>
  <si>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</si>
  <si>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</si>
  <si>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</si>
  <si>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</si>
  <si>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</si>
  <si>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</si>
  <si>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</si>
  <si>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</si>
  <si>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</si>
  <si>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</si>
  <si>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</si>
  <si>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</si>
  <si>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</si>
  <si>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</si>
  <si>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</si>
  <si>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</si>
  <si>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</si>
  <si>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</si>
  <si>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</si>
  <si>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</si>
  <si>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</si>
  <si>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</si>
  <si>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</si>
  <si>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</si>
  <si>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</si>
  <si>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</si>
  <si>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</si>
  <si>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</si>
  <si>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</si>
  <si>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</si>
  <si>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</si>
  <si>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</si>
  <si>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</si>
  <si>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</si>
  <si>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</si>
  <si>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</si>
  <si>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</si>
  <si>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</si>
  <si>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</si>
  <si>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</si>
  <si>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</si>
  <si>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</si>
  <si>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</si>
  <si>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</si>
  <si>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</si>
  <si>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</si>
  <si>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</si>
  <si>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</si>
  <si>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</si>
  <si>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</si>
  <si>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</si>
  <si>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</si>
  <si>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</si>
  <si>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</si>
  <si>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</si>
  <si>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</si>
  <si>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</si>
  <si>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</si>
  <si>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</si>
  <si>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</si>
  <si>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</si>
  <si>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</si>
  <si>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</si>
  <si>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</si>
  <si>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</si>
  <si>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</si>
  <si>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</si>
  <si>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</si>
  <si>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</si>
  <si>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</si>
  <si>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</si>
  <si>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</si>
  <si>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</si>
  <si>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</si>
  <si>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</si>
  <si>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</si>
  <si>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</si>
  <si>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</si>
  <si>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</si>
  <si>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</si>
  <si>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</si>
  <si>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</si>
  <si>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</si>
  <si>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</si>
  <si>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</si>
  <si>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</si>
  <si>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</si>
  <si>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</si>
  <si>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</si>
  <si>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</si>
  <si>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</si>
  <si>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</si>
  <si>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</si>
  <si>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</si>
  <si>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</si>
  <si>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</si>
  <si>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</si>
  <si>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</si>
  <si>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</si>
  <si>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</si>
  <si>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</si>
  <si>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</si>
  <si>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</si>
  <si>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</si>
  <si>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</si>
  <si>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</si>
  <si>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</si>
  <si>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</si>
  <si>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</si>
  <si>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</si>
  <si>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</si>
  <si>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</si>
  <si>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</si>
  <si>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</si>
  <si>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</si>
  <si>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</si>
  <si>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</si>
  <si>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</si>
  <si>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</si>
  <si>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</si>
  <si>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</si>
  <si>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</si>
  <si>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</si>
  <si>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</si>
  <si>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</si>
  <si>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</si>
  <si>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</si>
  <si>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</si>
  <si>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</si>
  <si>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</si>
  <si>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</si>
  <si>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</si>
  <si>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</si>
  <si>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</si>
  <si>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</si>
  <si>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</si>
  <si>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</si>
  <si>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</si>
  <si>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</si>
  <si>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</si>
  <si>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</si>
  <si>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</si>
  <si>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</si>
  <si>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</si>
  <si>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</si>
  <si>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</si>
  <si>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</si>
  <si>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</si>
  <si>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</si>
  <si>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</si>
  <si>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</si>
  <si>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</si>
  <si>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</si>
  <si>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</si>
  <si>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</si>
  <si>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</si>
  <si>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</si>
  <si>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</si>
  <si>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</si>
  <si>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</si>
  <si>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</si>
  <si>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</si>
  <si>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</si>
  <si>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</si>
  <si>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</si>
  <si>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</si>
  <si>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</si>
  <si>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</si>
  <si>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</si>
  <si>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</si>
  <si>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</si>
  <si>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</si>
  <si>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</si>
  <si>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</si>
  <si>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</si>
  <si>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</si>
  <si>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</si>
  <si>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</si>
  <si>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</si>
  <si>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</si>
  <si>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</si>
  <si>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</si>
  <si>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</si>
  <si>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</si>
  <si>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</si>
  <si>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</si>
  <si>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</si>
  <si>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</si>
  <si>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</si>
  <si>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</si>
  <si>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</si>
  <si>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</si>
  <si>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</si>
  <si>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</si>
  <si>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</si>
  <si>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</si>
  <si>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</si>
  <si>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</si>
  <si>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</si>
  <si>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</si>
  <si>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</si>
  <si>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</si>
  <si>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</si>
  <si>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</si>
  <si>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</si>
  <si>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</si>
  <si>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</si>
  <si>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</si>
  <si>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</si>
  <si>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</si>
  <si>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</si>
  <si>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</si>
  <si>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</si>
  <si>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</si>
  <si>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</si>
  <si>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</si>
  <si>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</si>
  <si>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</si>
  <si>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</si>
  <si>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</si>
  <si>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</si>
  <si>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</si>
  <si>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</si>
  <si>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</si>
  <si>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</si>
  <si>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</si>
  <si>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</si>
  <si>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</si>
  <si>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</si>
  <si>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</si>
  <si>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</si>
  <si>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</si>
  <si>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</si>
  <si>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</si>
  <si>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</si>
  <si>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</si>
  <si>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</si>
  <si>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</si>
  <si>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</si>
  <si>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</si>
  <si>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</si>
  <si>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</si>
  <si>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</si>
  <si>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</si>
  <si>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</si>
  <si>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</si>
  <si>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</si>
  <si>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</si>
  <si>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</si>
  <si>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</si>
  <si>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</si>
  <si>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</si>
  <si>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</si>
  <si>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</si>
  <si>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</si>
  <si>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</si>
  <si>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</si>
  <si>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</si>
  <si>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</si>
  <si>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</si>
  <si>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</si>
  <si>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</si>
  <si>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</si>
  <si>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</si>
  <si>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</si>
  <si>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</si>
  <si>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</si>
  <si>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</si>
  <si>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</si>
  <si>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</si>
  <si>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</si>
  <si>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</si>
  <si>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</si>
  <si>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</si>
  <si>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</si>
  <si>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</si>
  <si>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</si>
  <si>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</si>
  <si>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</si>
  <si>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</si>
  <si>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</si>
  <si>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</si>
  <si>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</si>
  <si>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</si>
  <si>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</si>
  <si>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</si>
  <si>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</si>
  <si>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</si>
  <si>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</si>
  <si>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</si>
  <si>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</si>
  <si>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</si>
  <si>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</si>
  <si>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</si>
  <si>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</si>
  <si>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</si>
  <si>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</si>
  <si>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</si>
  <si>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</si>
  <si>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</si>
  <si>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</si>
  <si>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</si>
  <si>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</si>
  <si>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</si>
  <si>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</si>
  <si>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</si>
  <si>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</si>
  <si>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</si>
  <si>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</si>
  <si>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</si>
  <si>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</si>
  <si>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</si>
  <si>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</si>
  <si>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</si>
  <si>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</si>
  <si>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</si>
  <si>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</si>
  <si>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</si>
  <si>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</si>
  <si>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</si>
  <si>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</si>
  <si>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</si>
  <si>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</si>
  <si>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</si>
  <si>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</si>
  <si>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</si>
  <si>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</si>
  <si>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</si>
  <si>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</si>
  <si>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</si>
  <si>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</si>
  <si>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</si>
  <si>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</si>
  <si>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</si>
  <si>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</si>
  <si>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</si>
  <si>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</si>
  <si>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</si>
  <si>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</si>
  <si>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</si>
  <si>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</si>
  <si>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</si>
  <si>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</si>
  <si>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</si>
  <si>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</si>
  <si>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</si>
  <si>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</si>
  <si>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</si>
  <si>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</si>
  <si>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</si>
  <si>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</si>
  <si>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</si>
  <si>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</si>
  <si>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</si>
  <si>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</si>
  <si>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</si>
  <si>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</si>
  <si>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</si>
  <si>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</si>
  <si>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</si>
  <si>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</si>
  <si>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</si>
  <si>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</si>
  <si>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</si>
  <si>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</si>
  <si>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</si>
  <si>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</si>
  <si>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</si>
  <si>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</si>
  <si>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</si>
  <si>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</si>
  <si>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</si>
  <si>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</si>
  <si>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</si>
  <si>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</si>
  <si>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</si>
  <si>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</si>
  <si>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</si>
  <si>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</si>
  <si>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</si>
  <si>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</si>
  <si>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</si>
  <si>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</si>
  <si>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</si>
  <si>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</si>
  <si>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</si>
  <si>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</si>
  <si>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</si>
  <si>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</si>
  <si>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</si>
  <si>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</si>
  <si>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</si>
  <si>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</si>
  <si>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</si>
  <si>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</si>
  <si>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</si>
  <si>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</si>
  <si>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</si>
  <si>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</si>
  <si>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</si>
  <si>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</si>
  <si>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</si>
  <si>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</si>
  <si>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</si>
  <si>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</si>
  <si>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</si>
  <si>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</si>
  <si>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</si>
  <si>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</si>
  <si>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</si>
  <si>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</si>
  <si>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</si>
  <si>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</si>
  <si>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</si>
  <si>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</si>
  <si>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</si>
  <si>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</si>
  <si>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</si>
  <si>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</si>
  <si>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</si>
  <si>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</si>
  <si>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</si>
  <si>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</si>
  <si>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</si>
  <si>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</si>
  <si>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</si>
  <si>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</si>
  <si>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</si>
  <si>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</si>
  <si>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</si>
  <si>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</si>
  <si>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</si>
  <si>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</si>
  <si>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</si>
  <si>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</si>
  <si>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</si>
  <si>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</si>
  <si>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</si>
  <si>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</si>
  <si>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</si>
  <si>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</si>
  <si>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</si>
  <si>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</si>
  <si>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</si>
  <si>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</si>
  <si>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</si>
  <si>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</si>
  <si>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</si>
  <si>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</si>
  <si>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</si>
  <si>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</si>
  <si>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</si>
  <si>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</si>
  <si>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</si>
  <si>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</si>
  <si>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</si>
  <si>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</si>
  <si>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</si>
  <si>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</si>
  <si>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</si>
  <si>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</si>
  <si>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</si>
  <si>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</si>
  <si>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</si>
  <si>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</si>
  <si>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</si>
  <si>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</si>
  <si>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</si>
  <si>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</si>
  <si>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</si>
  <si>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</si>
  <si>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</si>
  <si>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</si>
  <si>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</si>
  <si>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</si>
  <si>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</si>
  <si>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</si>
  <si>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</si>
  <si>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</si>
  <si>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</si>
  <si>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</si>
  <si>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</si>
  <si>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</si>
  <si>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</si>
  <si>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</si>
  <si>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</si>
  <si>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</si>
  <si>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</si>
  <si>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</si>
  <si>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</si>
  <si>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</si>
  <si>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</si>
  <si>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</si>
  <si>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</si>
  <si>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</si>
  <si>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</si>
  <si>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</si>
  <si>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</si>
  <si>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</si>
  <si>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</si>
  <si>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</si>
  <si>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</si>
  <si>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</si>
  <si>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</si>
  <si>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</si>
  <si>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</si>
  <si>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</si>
  <si>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</si>
  <si>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</si>
  <si>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</si>
  <si>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</si>
  <si>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</si>
  <si>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</si>
  <si>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</si>
  <si>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</si>
  <si>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</si>
  <si>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</si>
  <si>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</si>
  <si>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</si>
  <si>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</si>
  <si>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</si>
  <si>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</si>
  <si>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</si>
  <si>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</si>
  <si>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</si>
  <si>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</si>
  <si>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</si>
  <si>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</si>
  <si>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</si>
  <si>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</si>
  <si>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</si>
  <si>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</si>
  <si>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</si>
  <si>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</si>
  <si>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</si>
  <si>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</si>
  <si>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</si>
  <si>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</si>
  <si>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</si>
  <si>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</si>
  <si>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</si>
  <si>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</si>
  <si>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</si>
  <si>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</si>
  <si>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</si>
  <si>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</si>
  <si>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</si>
  <si>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</si>
  <si>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</si>
  <si>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</si>
  <si>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</si>
  <si>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</si>
  <si>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</si>
  <si>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</si>
  <si>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</si>
  <si>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</si>
  <si>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</si>
  <si>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</si>
  <si>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</si>
  <si>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</si>
  <si>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</si>
  <si>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</si>
  <si>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</si>
  <si>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</si>
  <si>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</si>
  <si>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</si>
  <si>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</si>
  <si>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</si>
  <si>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</si>
  <si>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</si>
  <si>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</si>
  <si>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</si>
  <si>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</si>
  <si>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</si>
  <si>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</si>
  <si>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</si>
  <si>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</si>
  <si>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</si>
  <si>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</si>
  <si>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</si>
  <si>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</si>
  <si>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</si>
  <si>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</si>
  <si>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</si>
  <si>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</si>
  <si>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</si>
  <si>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</si>
  <si>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</si>
  <si>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</si>
  <si>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</si>
  <si>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</si>
  <si>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</si>
  <si>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</si>
  <si>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</si>
  <si>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</si>
  <si>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</si>
  <si>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</si>
  <si>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</si>
  <si>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</si>
  <si>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</si>
  <si>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</si>
  <si>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</si>
  <si>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</si>
  <si>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</si>
  <si>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</si>
  <si>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</si>
  <si>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</si>
  <si>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</si>
  <si>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</si>
  <si>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</si>
  <si>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</si>
  <si>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</si>
  <si>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</si>
  <si>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</si>
  <si>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</si>
  <si>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</si>
  <si>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</si>
  <si>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</si>
  <si>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</si>
  <si>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</si>
  <si>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</si>
  <si>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</si>
  <si>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</si>
  <si>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</si>
  <si>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</si>
  <si>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</si>
  <si>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</si>
  <si>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</si>
  <si>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</si>
  <si>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</si>
  <si>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</si>
  <si>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</si>
  <si>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</si>
  <si>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</si>
  <si>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</si>
  <si>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</si>
  <si>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</si>
  <si>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</si>
  <si>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</si>
  <si>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</si>
  <si>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</si>
  <si>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</si>
  <si>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</si>
  <si>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</si>
  <si>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</si>
  <si>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</si>
  <si>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</si>
  <si>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</si>
  <si>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</si>
  <si>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</si>
  <si>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</si>
  <si>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</si>
  <si>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</si>
  <si>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</si>
  <si>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</si>
  <si>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</si>
  <si>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</si>
  <si>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</si>
  <si>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</si>
  <si>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</si>
  <si>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</si>
  <si>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</si>
  <si>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</si>
  <si>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</si>
  <si>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</si>
  <si>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</si>
  <si>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</si>
  <si>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</si>
  <si>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</si>
  <si>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</si>
  <si>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</si>
  <si>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</si>
  <si>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</si>
  <si>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</si>
  <si>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</si>
  <si>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</si>
  <si>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</si>
  <si>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</si>
  <si>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</si>
  <si>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</si>
  <si>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</si>
  <si>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</si>
  <si>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</si>
  <si>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</si>
  <si>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</si>
  <si>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</si>
  <si>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</si>
  <si>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</si>
  <si>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</si>
  <si>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</si>
  <si>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</si>
  <si>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</si>
  <si>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</si>
  <si>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</si>
  <si>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</si>
  <si>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</si>
  <si>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</si>
  <si>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</si>
  <si>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</si>
  <si>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</si>
  <si>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</si>
  <si>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</si>
  <si>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</si>
  <si>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</si>
  <si>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</si>
  <si>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</si>
  <si>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</si>
  <si>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</si>
  <si>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</si>
  <si>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</si>
  <si>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</si>
  <si>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</si>
  <si>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</si>
  <si>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</si>
  <si>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</si>
  <si>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</si>
  <si>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</si>
  <si>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</si>
  <si>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</si>
  <si>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</si>
  <si>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</si>
  <si>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</si>
  <si>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</si>
  <si>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</si>
  <si>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</si>
  <si>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</si>
  <si>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</si>
  <si>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</si>
  <si>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</si>
  <si>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</si>
  <si>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</si>
  <si>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</si>
  <si>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</si>
  <si>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</si>
  <si>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</si>
  <si>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</si>
  <si>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</si>
  <si>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</si>
  <si>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</si>
  <si>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</si>
  <si>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</si>
  <si>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</si>
  <si>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</si>
  <si>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</si>
  <si>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</si>
  <si>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</si>
  <si>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</si>
  <si>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</si>
  <si>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</si>
  <si>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</si>
  <si>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</si>
  <si>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</si>
  <si>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</si>
  <si>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</si>
  <si>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</si>
  <si>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</si>
  <si>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</si>
  <si>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</si>
  <si>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</si>
  <si>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</si>
  <si>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</si>
  <si>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</si>
  <si>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</si>
  <si>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</si>
  <si>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</si>
  <si>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</si>
  <si>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</si>
  <si>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</si>
  <si>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</si>
  <si>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</si>
  <si>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</si>
  <si>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</si>
  <si>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</si>
  <si>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</si>
  <si>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</si>
  <si>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</si>
  <si>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</si>
  <si>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</si>
  <si>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</si>
  <si>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</si>
  <si>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</si>
  <si>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</si>
  <si>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</si>
  <si>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</si>
  <si>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</si>
  <si>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</si>
  <si>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</si>
  <si>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</si>
  <si>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</si>
  <si>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</si>
  <si>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</si>
  <si>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</si>
  <si>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</si>
  <si>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</si>
  <si>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</si>
  <si>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</si>
  <si>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</si>
  <si>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</si>
  <si>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</si>
  <si>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</si>
  <si>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</si>
  <si>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</si>
  <si>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</si>
  <si>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</si>
  <si>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</si>
  <si>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</si>
  <si>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</si>
  <si>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</si>
  <si>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</si>
  <si>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</si>
  <si>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</si>
  <si>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</si>
  <si>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</si>
  <si>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</si>
  <si>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</si>
  <si>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</si>
  <si>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</si>
  <si>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</si>
  <si>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</si>
  <si>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</si>
  <si>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</si>
  <si>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</si>
  <si>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</si>
  <si>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</si>
  <si>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</si>
  <si>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</si>
  <si>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</si>
  <si>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</si>
  <si>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</si>
  <si>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</si>
  <si>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</si>
  <si>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</si>
  <si>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</si>
  <si>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</si>
  <si>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</si>
  <si>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</si>
  <si>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</si>
  <si>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</si>
  <si>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</si>
  <si>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</si>
  <si>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</si>
  <si>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</si>
  <si>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</si>
  <si>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</si>
  <si>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</si>
  <si>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</si>
  <si>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</si>
  <si>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</si>
  <si>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</si>
  <si>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</si>
  <si>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</si>
  <si>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</si>
  <si>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</si>
  <si>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</si>
  <si>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</si>
  <si>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</si>
  <si>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</si>
  <si>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</si>
  <si>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</si>
  <si>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</si>
  <si>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</si>
  <si>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</si>
  <si>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</si>
  <si>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</si>
  <si>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</si>
  <si>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</si>
  <si>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</si>
  <si>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</si>
  <si>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</si>
  <si>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</si>
  <si>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</si>
  <si>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</si>
  <si>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</si>
  <si>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</si>
  <si>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</si>
  <si>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</si>
  <si>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</si>
  <si>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</si>
  <si>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</si>
  <si>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</si>
  <si>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</si>
  <si>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</si>
  <si>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</si>
  <si>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</si>
  <si>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</si>
  <si>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</si>
  <si>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</si>
  <si>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</si>
  <si>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</si>
  <si>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</si>
  <si>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</si>
  <si>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</si>
  <si>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</si>
  <si>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</si>
  <si>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</si>
  <si>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</si>
  <si>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</si>
  <si>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</si>
  <si>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</si>
  <si>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</si>
  <si>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</si>
  <si>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</si>
  <si>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</si>
  <si>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</si>
  <si>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</si>
  <si>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</si>
  <si>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</si>
  <si>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</si>
  <si>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</si>
  <si>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</si>
  <si>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</si>
  <si>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</si>
  <si>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</si>
  <si>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</si>
  <si>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</si>
  <si>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</si>
  <si>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</si>
  <si>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</si>
  <si>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</si>
  <si>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</si>
  <si>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</si>
  <si>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</si>
  <si>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</si>
  <si>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</si>
  <si>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</si>
  <si>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</si>
  <si>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</si>
  <si>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</si>
  <si>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</si>
  <si>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</si>
  <si>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</si>
  <si>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</si>
  <si>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</si>
  <si>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</si>
  <si>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</si>
  <si>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</si>
  <si>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</si>
  <si>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</si>
  <si>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</si>
  <si>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</si>
  <si>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</si>
  <si>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</si>
  <si>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</si>
  <si>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</si>
  <si>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</si>
  <si>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</si>
  <si>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</si>
  <si>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</si>
  <si>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</si>
  <si>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</si>
  <si>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</si>
  <si>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</si>
  <si>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</si>
  <si>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</si>
  <si>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</si>
  <si>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</si>
  <si>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</si>
  <si>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</si>
  <si>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</si>
  <si>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</si>
  <si>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</si>
  <si>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</si>
  <si>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</si>
  <si>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</si>
  <si>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</si>
  <si>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</si>
  <si>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</si>
  <si>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</si>
  <si>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</si>
  <si>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</si>
  <si>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</si>
  <si>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</si>
  <si>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</si>
  <si>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</si>
  <si>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</si>
  <si>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</si>
  <si>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</si>
  <si>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</si>
  <si>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</si>
  <si>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</si>
  <si>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</si>
  <si>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</si>
  <si>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</si>
  <si>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</si>
  <si>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</si>
  <si>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</si>
  <si>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</si>
  <si>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</si>
  <si>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</si>
  <si>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</si>
  <si>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</si>
  <si>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</si>
  <si>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</si>
  <si>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</si>
  <si>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</si>
  <si>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</si>
  <si>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</si>
  <si>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</si>
  <si>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</si>
  <si>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</si>
  <si>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</si>
  <si>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</si>
  <si>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</si>
  <si>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</si>
  <si>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</si>
  <si>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</si>
  <si>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</si>
  <si>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</si>
  <si>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</si>
  <si>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</si>
  <si>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</si>
  <si>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</si>
  <si>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</si>
  <si>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</si>
  <si>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</si>
  <si>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</si>
  <si>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</si>
  <si>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</si>
  <si>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</si>
  <si>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</si>
  <si>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</si>
  <si>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</si>
  <si>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</si>
  <si>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</si>
  <si>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</si>
  <si>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</si>
  <si>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</si>
  <si>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</si>
  <si>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</si>
  <si>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</si>
  <si>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</si>
  <si>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</si>
  <si>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</si>
  <si>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</si>
  <si>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</si>
  <si>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</si>
  <si>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</si>
  <si>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</si>
  <si>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</si>
  <si>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</si>
  <si>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</si>
  <si>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</si>
  <si>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</si>
  <si>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</si>
  <si>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</si>
  <si>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</si>
  <si>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</si>
  <si>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</si>
  <si>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</si>
  <si>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</si>
  <si>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</si>
  <si>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</si>
  <si>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</si>
  <si>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</si>
  <si>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</si>
  <si>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</si>
  <si>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</si>
  <si>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</si>
  <si>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</si>
  <si>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</si>
  <si>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</si>
  <si>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</si>
  <si>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</si>
  <si>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</si>
  <si>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</si>
  <si>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</si>
  <si>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</si>
  <si>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</si>
  <si>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</si>
  <si>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</si>
  <si>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</si>
  <si>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</si>
  <si>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</si>
  <si>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</si>
  <si>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</si>
  <si>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</si>
  <si>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</si>
  <si>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</si>
  <si>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</si>
  <si>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</si>
  <si>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</si>
  <si>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</si>
  <si>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</si>
  <si>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</si>
  <si>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</si>
  <si>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</si>
  <si>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</si>
  <si>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</si>
  <si>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</si>
  <si>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</si>
  <si>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</si>
  <si>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</si>
  <si>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</si>
  <si>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</si>
  <si>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</si>
  <si>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</si>
  <si>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</si>
  <si>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</si>
  <si>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</si>
  <si>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</si>
  <si>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</si>
  <si>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</si>
  <si>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</si>
  <si>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</si>
  <si>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</si>
  <si>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</si>
  <si>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</si>
  <si>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</si>
  <si>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</si>
  <si>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</si>
  <si>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</si>
  <si>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</si>
  <si>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</si>
  <si>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</si>
  <si>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</si>
  <si>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</si>
  <si>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</si>
  <si>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</si>
  <si>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</si>
  <si>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</si>
  <si>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</si>
  <si>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</si>
  <si>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</si>
  <si>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</si>
  <si>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</si>
  <si>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</si>
  <si>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</si>
  <si>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</si>
  <si>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</si>
  <si>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</si>
  <si>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</si>
  <si>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</si>
  <si>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</si>
  <si>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</si>
  <si>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</si>
  <si>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</si>
  <si>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</si>
  <si>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</si>
  <si>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</si>
  <si>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</si>
  <si>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</si>
  <si>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</si>
  <si>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</si>
  <si>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</si>
  <si>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</si>
  <si>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</si>
  <si>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</si>
  <si>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</si>
  <si>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</si>
  <si>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</si>
  <si>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</si>
  <si>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</si>
  <si>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</si>
  <si>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</si>
  <si>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</si>
  <si>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</si>
  <si>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</si>
  <si>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</si>
  <si>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</si>
  <si>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</si>
  <si>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</si>
  <si>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</si>
  <si>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</si>
  <si>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</si>
  <si>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</si>
  <si>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</si>
  <si>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</si>
  <si>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</si>
  <si>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</si>
  <si>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</si>
  <si>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</si>
  <si>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</si>
  <si>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</si>
  <si>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</si>
  <si>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</si>
  <si>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</si>
  <si>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</si>
  <si>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</si>
  <si>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</si>
  <si>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</si>
  <si>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</si>
  <si>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</si>
  <si>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</si>
  <si>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</si>
  <si>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</si>
  <si>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</si>
  <si>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</si>
  <si>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</si>
  <si>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</si>
  <si>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</si>
  <si>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</si>
  <si>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</si>
  <si>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</si>
  <si>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</si>
  <si>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</si>
  <si>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</si>
  <si>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</si>
  <si>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</si>
  <si>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</si>
  <si>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</si>
  <si>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</si>
  <si>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</si>
  <si>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</si>
  <si>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</si>
  <si>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</si>
  <si>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</si>
  <si>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</si>
  <si>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</si>
  <si>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</si>
  <si>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</si>
  <si>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</si>
  <si>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</si>
  <si>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</si>
  <si>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</si>
  <si>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</si>
  <si>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</si>
  <si>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</si>
  <si>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</si>
  <si>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</si>
  <si>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</si>
  <si>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</si>
  <si>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</si>
  <si>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</si>
  <si>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</si>
  <si>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</si>
  <si>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</si>
  <si>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</si>
  <si>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</si>
  <si>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</si>
  <si>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</si>
  <si>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</si>
  <si>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</si>
  <si>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</si>
  <si>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</si>
  <si>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</si>
  <si>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</si>
  <si>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</si>
  <si>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</si>
  <si>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</si>
  <si>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</si>
  <si>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</si>
  <si>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</si>
  <si>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</si>
  <si>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</si>
  <si>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</si>
  <si>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</si>
  <si>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</si>
  <si>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</si>
  <si>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</si>
  <si>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</si>
  <si>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</si>
  <si>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</si>
  <si>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</si>
  <si>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</si>
  <si>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</si>
  <si>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</si>
  <si>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</si>
  <si>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</si>
  <si>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</si>
  <si>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</si>
  <si>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</si>
  <si>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</si>
  <si>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</si>
  <si>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</si>
  <si>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</si>
  <si>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</si>
  <si>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</si>
  <si>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</si>
  <si>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</si>
  <si>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</si>
  <si>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</si>
  <si>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</si>
  <si>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</si>
  <si>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</si>
  <si>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</si>
  <si>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</si>
  <si>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</si>
  <si>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</si>
  <si>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</si>
  <si>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</si>
  <si>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</si>
  <si>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</si>
  <si>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</si>
  <si>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</si>
  <si>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</si>
  <si>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</si>
  <si>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</si>
  <si>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</si>
  <si>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</si>
  <si>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</si>
  <si>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</si>
  <si>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</si>
  <si>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</si>
  <si>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</si>
  <si>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</si>
  <si>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</si>
  <si>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</si>
  <si>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</si>
  <si>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</si>
  <si>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</si>
  <si>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</si>
  <si>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</si>
  <si>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</si>
  <si>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</si>
  <si>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</si>
  <si>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</si>
  <si>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</si>
  <si>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</si>
  <si>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</si>
  <si>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</si>
  <si>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</si>
  <si>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</si>
  <si>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</si>
  <si>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</si>
  <si>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</si>
  <si>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</si>
  <si>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</si>
  <si>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</si>
  <si>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</si>
  <si>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</si>
  <si>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</si>
  <si>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</si>
  <si>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</si>
  <si>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</si>
  <si>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</si>
  <si>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</si>
  <si>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</si>
  <si>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</si>
  <si>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</si>
  <si>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</si>
  <si>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</si>
  <si>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</si>
  <si>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</si>
  <si>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</si>
  <si>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</si>
  <si>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</si>
  <si>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</si>
  <si>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</si>
  <si>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</si>
  <si>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</si>
  <si>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</si>
  <si>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</si>
  <si>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</si>
  <si>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</si>
  <si>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</si>
  <si>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</si>
  <si>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</si>
  <si>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</si>
  <si>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</si>
  <si>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</si>
  <si>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</si>
  <si>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</si>
  <si>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</si>
  <si>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</si>
  <si>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</si>
  <si>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</si>
  <si>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</si>
  <si>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</si>
  <si>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</si>
  <si>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</si>
  <si>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</si>
  <si>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</si>
  <si>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</si>
  <si>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</si>
  <si>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</si>
  <si>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</si>
  <si>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</si>
  <si>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</si>
  <si>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</si>
  <si>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</si>
  <si>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</si>
  <si>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</si>
  <si>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</si>
  <si>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</si>
  <si>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</si>
  <si>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</si>
  <si>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</si>
  <si>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</si>
  <si>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</si>
  <si>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</si>
  <si>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</si>
  <si>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</si>
  <si>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</si>
  <si>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</si>
  <si>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</si>
  <si>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</si>
  <si>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</si>
  <si>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</si>
  <si>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</si>
  <si>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</si>
  <si>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</si>
  <si>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</si>
  <si>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</si>
  <si>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</si>
  <si>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</si>
  <si>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</si>
  <si>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</si>
  <si>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</si>
  <si>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</si>
  <si>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</si>
  <si>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</si>
  <si>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</si>
  <si>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</si>
  <si>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</si>
  <si>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</si>
  <si>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</si>
  <si>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</si>
  <si>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</si>
  <si>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</si>
  <si>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</si>
  <si>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</si>
  <si>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</si>
  <si>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</si>
  <si>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</si>
  <si>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</si>
  <si>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</si>
  <si>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</si>
  <si>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</si>
  <si>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</si>
  <si>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</si>
  <si>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</si>
  <si>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</si>
  <si>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</si>
  <si>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</si>
  <si>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</si>
  <si>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</si>
  <si>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</si>
  <si>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</si>
  <si>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</si>
  <si>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</si>
  <si>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</si>
  <si>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</si>
  <si>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</si>
  <si>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</si>
  <si>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</si>
  <si>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</si>
  <si>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</si>
  <si>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</si>
  <si>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</si>
  <si>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</si>
  <si>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</si>
  <si>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</si>
  <si>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</si>
  <si>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</si>
  <si>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</si>
  <si>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</si>
  <si>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</si>
  <si>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</si>
  <si>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</si>
  <si>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</si>
  <si>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</si>
  <si>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</si>
  <si>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</si>
  <si>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</si>
  <si>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</si>
  <si>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</si>
  <si>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</si>
  <si>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</si>
  <si>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</si>
  <si>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</si>
  <si>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</si>
  <si>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</si>
  <si>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</si>
  <si>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</si>
  <si>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</si>
  <si>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</si>
  <si>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</si>
  <si>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</si>
  <si>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</si>
  <si>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</si>
  <si>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</si>
  <si>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</si>
  <si>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</si>
  <si>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</si>
  <si>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</si>
  <si>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</si>
  <si>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</si>
  <si>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</si>
  <si>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</si>
  <si>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</si>
  <si>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</si>
  <si>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</si>
  <si>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</si>
  <si>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</si>
  <si>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</si>
  <si>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</si>
  <si>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</si>
  <si>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</si>
  <si>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</si>
  <si>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</si>
  <si>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</si>
  <si>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</si>
  <si>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</si>
  <si>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</si>
  <si>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</si>
  <si>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</si>
  <si>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</si>
  <si>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</si>
  <si>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</si>
  <si>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</si>
  <si>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</si>
  <si>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</si>
  <si>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</si>
  <si>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</si>
  <si>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</si>
  <si>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</si>
  <si>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</si>
  <si>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</si>
  <si>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</si>
  <si>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</si>
  <si>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</si>
  <si>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</si>
  <si>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</si>
  <si>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</si>
  <si>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</si>
  <si>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</si>
  <si>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</si>
  <si>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</si>
  <si>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</si>
  <si>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</si>
  <si>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</si>
  <si>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</si>
  <si>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</si>
  <si>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</si>
  <si>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</si>
  <si>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</si>
  <si>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</si>
  <si>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</si>
  <si>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</si>
  <si>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</si>
  <si>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</si>
  <si>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</si>
  <si>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</si>
  <si>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</si>
  <si>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</si>
  <si>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</si>
  <si>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</si>
  <si>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</si>
  <si>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</si>
  <si>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</si>
  <si>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</si>
  <si>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</si>
  <si>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</si>
  <si>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</si>
  <si>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</si>
  <si>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</si>
  <si>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</si>
  <si>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</si>
  <si>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</si>
  <si>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</si>
  <si>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</si>
  <si>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</si>
  <si>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</si>
  <si>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</si>
  <si>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</si>
  <si>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</si>
  <si>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</si>
  <si>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</si>
  <si>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</si>
  <si>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</si>
  <si>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</si>
  <si>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</si>
  <si>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</si>
  <si>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</si>
  <si>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</si>
  <si>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</si>
  <si>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</si>
  <si>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</si>
  <si>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</si>
  <si>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</si>
  <si>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</si>
  <si>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</si>
  <si>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</si>
  <si>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</si>
  <si>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</si>
  <si>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</si>
  <si>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</si>
  <si>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</si>
  <si>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</si>
  <si>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</si>
  <si>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</si>
  <si>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</si>
  <si>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</si>
  <si>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</si>
  <si>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</si>
  <si>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</si>
  <si>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</si>
  <si>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</si>
  <si>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</si>
  <si>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</si>
  <si>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</si>
  <si>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</si>
  <si>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</si>
  <si>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</si>
  <si>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</si>
  <si>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</si>
  <si>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</si>
  <si>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</si>
  <si>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</si>
  <si>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</si>
  <si>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</si>
  <si>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</si>
  <si>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</si>
  <si>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</si>
  <si>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</si>
  <si>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</si>
  <si>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</si>
  <si>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</si>
  <si>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</si>
  <si>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</si>
  <si>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</si>
  <si>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</si>
  <si>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</si>
  <si>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</si>
  <si>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</si>
  <si>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</si>
  <si>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</si>
  <si>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</si>
  <si>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</si>
  <si>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</si>
  <si>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</si>
  <si>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</si>
  <si>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</si>
  <si>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</si>
  <si>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</si>
  <si>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</si>
  <si>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</si>
  <si>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</si>
  <si>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</si>
  <si>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</si>
  <si>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</si>
  <si>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</si>
  <si>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</si>
  <si>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</si>
  <si>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</si>
  <si>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</si>
  <si>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</si>
  <si>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</si>
  <si>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</si>
  <si>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</si>
  <si>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</si>
  <si>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</si>
  <si>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</si>
  <si>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</si>
  <si>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</si>
  <si>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</si>
  <si>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</si>
  <si>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</si>
  <si>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</si>
  <si>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</si>
  <si>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</si>
  <si>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</si>
  <si>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</si>
  <si>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</si>
  <si>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</si>
  <si>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</si>
  <si>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</si>
  <si>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</si>
  <si>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</si>
  <si>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</si>
  <si>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</si>
  <si>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</si>
  <si>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</si>
  <si>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</si>
  <si>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</si>
  <si>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</si>
  <si>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</si>
  <si>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</si>
  <si>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</si>
  <si>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</si>
  <si>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</si>
  <si>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</si>
  <si>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</si>
  <si>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</si>
  <si>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</si>
  <si>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</si>
  <si>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</si>
  <si>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</si>
  <si>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</si>
  <si>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</si>
  <si>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</si>
  <si>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</si>
  <si>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</si>
  <si>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</si>
  <si>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</si>
  <si>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</si>
  <si>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</si>
  <si>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</si>
  <si>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</si>
  <si>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</si>
  <si>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</si>
  <si>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</si>
  <si>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</si>
  <si>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</si>
  <si>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</si>
  <si>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</si>
  <si>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</si>
  <si>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</si>
  <si>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</si>
  <si>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</si>
  <si>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</si>
  <si>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</si>
  <si>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</si>
  <si>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</si>
  <si>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</si>
  <si>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</si>
  <si>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</si>
  <si>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</si>
  <si>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</si>
  <si>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</si>
  <si>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</si>
  <si>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</si>
  <si>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</si>
  <si>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</si>
  <si>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</si>
  <si>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</si>
  <si>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</si>
  <si>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</si>
  <si>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</si>
  <si>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</si>
  <si>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</si>
  <si>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</si>
  <si>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</si>
  <si>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</si>
  <si>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</si>
  <si>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</si>
  <si>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</si>
  <si>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</si>
  <si>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</si>
  <si>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</si>
  <si>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</si>
  <si>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</si>
  <si>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</si>
  <si>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</si>
  <si>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</si>
  <si>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</si>
  <si>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</si>
  <si>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</si>
  <si>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</si>
  <si>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</si>
  <si>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</si>
  <si>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</si>
  <si>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</si>
  <si>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</si>
  <si>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</si>
  <si>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</si>
  <si>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</si>
  <si>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</si>
  <si>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</si>
  <si>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</si>
  <si>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</si>
  <si>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</si>
  <si>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</si>
  <si>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</si>
  <si>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</si>
  <si>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</si>
  <si>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</si>
  <si>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</si>
  <si>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</si>
  <si>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</si>
  <si>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</si>
  <si>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</si>
  <si>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</si>
  <si>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</si>
  <si>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</si>
  <si>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</si>
  <si>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</si>
  <si>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</si>
  <si>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</si>
  <si>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</si>
  <si>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</si>
  <si>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</si>
  <si>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</si>
  <si>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</si>
  <si>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</si>
  <si>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</si>
  <si>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</si>
  <si>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</si>
  <si>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</si>
  <si>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</si>
  <si>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</si>
  <si>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</si>
  <si>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</si>
  <si>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</si>
  <si>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</si>
  <si>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</si>
  <si>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</si>
  <si>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</si>
  <si>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</si>
  <si>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</si>
  <si>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</si>
  <si>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</si>
  <si>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</si>
  <si>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</si>
  <si>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</si>
  <si>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</si>
  <si>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</si>
  <si>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</si>
  <si>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</si>
  <si>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</si>
  <si>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</si>
  <si>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</si>
  <si>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</si>
  <si>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</si>
  <si>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</si>
  <si>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</si>
  <si>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</si>
  <si>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</si>
  <si>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</si>
  <si>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</si>
  <si>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</si>
  <si>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</si>
  <si>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</si>
  <si>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</si>
  <si>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</si>
  <si>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</si>
  <si>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</si>
  <si>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</si>
  <si>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</si>
  <si>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</si>
  <si>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</si>
  <si>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</si>
  <si>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</si>
  <si>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</si>
  <si>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</si>
  <si>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</si>
  <si>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</si>
  <si>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</si>
  <si>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</si>
  <si>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</si>
  <si>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</si>
  <si>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</si>
  <si>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</si>
  <si>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</si>
  <si>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</si>
  <si>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</si>
  <si>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</si>
  <si>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</si>
  <si>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</si>
  <si>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</si>
  <si>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</si>
  <si>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</si>
  <si>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</si>
  <si>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</si>
  <si>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</si>
  <si>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</si>
  <si>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</si>
  <si>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</si>
  <si>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</si>
  <si>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</si>
  <si>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</si>
  <si>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</si>
  <si>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</si>
  <si>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</si>
  <si>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</si>
  <si>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</si>
  <si>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</si>
  <si>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</si>
  <si>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</si>
  <si>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</si>
  <si>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</si>
  <si>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</si>
  <si>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</si>
  <si>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</si>
  <si>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</si>
  <si>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</si>
  <si>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</si>
  <si>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</si>
  <si>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</si>
  <si>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</si>
  <si>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</si>
  <si>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</si>
  <si>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</si>
  <si>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</si>
  <si>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</si>
  <si>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</si>
  <si>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</si>
  <si>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</si>
  <si>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</si>
  <si>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</si>
  <si>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</si>
  <si>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</si>
  <si>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</si>
  <si>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</si>
  <si>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</si>
  <si>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</si>
  <si>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</si>
  <si>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</si>
  <si>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</si>
  <si>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</si>
  <si>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</si>
  <si>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</si>
  <si>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</si>
  <si>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</si>
  <si>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</si>
  <si>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</si>
  <si>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</si>
  <si>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</si>
  <si>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</si>
  <si>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</si>
  <si>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</si>
  <si>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</si>
  <si>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</si>
  <si>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</si>
  <si>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</si>
  <si>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</si>
  <si>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</si>
  <si>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</si>
  <si>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</si>
  <si>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</si>
  <si>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</si>
  <si>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</si>
  <si>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</si>
  <si>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</si>
  <si>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</si>
  <si>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</si>
  <si>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</si>
  <si>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</si>
  <si>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</si>
  <si>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</si>
  <si>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</si>
  <si>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</si>
  <si>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</si>
  <si>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</si>
  <si>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</si>
  <si>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</si>
  <si>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</si>
  <si>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</si>
  <si>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</si>
  <si>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</si>
  <si>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</si>
  <si>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</si>
  <si>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</si>
  <si>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</si>
  <si>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</si>
  <si>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</si>
  <si>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</si>
  <si>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</si>
  <si>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</si>
  <si>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</si>
  <si>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</si>
  <si>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</si>
  <si>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</si>
  <si>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</si>
  <si>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</si>
  <si>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</si>
  <si>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</si>
  <si>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</si>
  <si>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</si>
  <si>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</si>
  <si>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</si>
  <si>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</si>
  <si>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</si>
  <si>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</si>
  <si>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</si>
  <si>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</si>
  <si>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</si>
  <si>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</si>
  <si>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</si>
  <si>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</si>
  <si>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</si>
  <si>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</si>
  <si>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</si>
  <si>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</si>
  <si>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</si>
  <si>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</si>
  <si>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</si>
  <si>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</si>
  <si>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</si>
  <si>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</si>
  <si>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</si>
  <si>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</si>
  <si>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</si>
  <si>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</si>
  <si>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</si>
  <si>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</si>
  <si>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</si>
  <si>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</si>
  <si>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</si>
  <si>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</si>
  <si>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</si>
  <si>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</si>
  <si>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</si>
  <si>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</si>
  <si>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</si>
  <si>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</si>
  <si>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</si>
  <si>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</si>
  <si>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</si>
  <si>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</si>
  <si>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</si>
  <si>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</si>
  <si>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</si>
  <si>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</si>
  <si>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</si>
  <si>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</si>
  <si>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</si>
  <si>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</si>
  <si>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</si>
  <si>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</si>
  <si>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</si>
  <si>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</si>
  <si>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</si>
  <si>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</si>
  <si>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</si>
  <si>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</si>
  <si>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</si>
  <si>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</si>
  <si>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</si>
  <si>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</si>
  <si>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</si>
  <si>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</si>
  <si>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</si>
  <si>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</si>
  <si>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</si>
  <si>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</si>
  <si>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</si>
  <si>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</si>
  <si>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</si>
  <si>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</si>
  <si>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</si>
  <si>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</si>
  <si>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</si>
  <si>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</si>
  <si>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</si>
  <si>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</si>
  <si>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</si>
  <si>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</si>
  <si>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</si>
  <si>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</si>
  <si>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</si>
  <si>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</si>
  <si>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</si>
  <si>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</si>
  <si>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</si>
  <si>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</si>
  <si>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</si>
  <si>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</si>
  <si>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</si>
  <si>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</si>
  <si>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</si>
  <si>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</si>
  <si>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</si>
  <si>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</si>
  <si>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</si>
  <si>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</si>
  <si>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</si>
  <si>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</si>
  <si>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</si>
  <si>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</si>
  <si>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</si>
  <si>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</si>
  <si>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</si>
  <si>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</si>
  <si>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</si>
  <si>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</si>
  <si>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</si>
  <si>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</si>
  <si>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</si>
  <si>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</si>
  <si>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</si>
  <si>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</si>
  <si>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</si>
  <si>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</si>
  <si>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</si>
  <si>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</si>
  <si>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</si>
  <si>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</si>
  <si>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</si>
  <si>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</si>
  <si>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</si>
  <si>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</si>
  <si>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</si>
  <si>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</si>
  <si>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</si>
  <si>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</si>
  <si>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</si>
  <si>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</si>
  <si>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</si>
  <si>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</si>
  <si>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</si>
  <si>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</si>
  <si>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</si>
  <si>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</si>
  <si>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</si>
  <si>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</si>
  <si>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</si>
  <si>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</si>
  <si>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</si>
  <si>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</si>
  <si>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</si>
  <si>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</si>
  <si>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</si>
  <si>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</si>
  <si>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</si>
  <si>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</si>
  <si>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</si>
  <si>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</si>
  <si>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</si>
  <si>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</si>
  <si>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</si>
  <si>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</si>
  <si>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</si>
  <si>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</si>
  <si>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</si>
  <si>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</si>
  <si>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</si>
  <si>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</si>
  <si>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</si>
  <si>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</si>
  <si>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</si>
  <si>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</si>
  <si>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</si>
  <si>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</si>
  <si>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</si>
  <si>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</si>
  <si>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</si>
  <si>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</si>
  <si>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</si>
  <si>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</si>
  <si>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</si>
  <si>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</si>
  <si>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</si>
  <si>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</si>
  <si>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</si>
  <si>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</si>
  <si>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</si>
  <si>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</si>
  <si>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</si>
  <si>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</si>
  <si>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</si>
  <si>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</si>
  <si>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</si>
  <si>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</si>
  <si>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</si>
  <si>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</si>
  <si>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</si>
  <si>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</si>
  <si>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</si>
  <si>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</si>
  <si>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</si>
  <si>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</si>
  <si>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</si>
  <si>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</si>
  <si>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</si>
  <si>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</si>
  <si>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</si>
  <si>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</si>
  <si>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</si>
  <si>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</si>
  <si>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</si>
  <si>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</si>
  <si>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</si>
  <si>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</si>
  <si>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</si>
  <si>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</si>
  <si>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</si>
  <si>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</si>
  <si>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</si>
  <si>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</si>
  <si>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</si>
  <si>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</si>
  <si>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</si>
  <si>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</si>
  <si>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</si>
  <si>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</si>
  <si>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</si>
  <si>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</si>
  <si>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</si>
  <si>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</si>
  <si>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</si>
  <si>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</si>
  <si>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</si>
  <si>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</si>
  <si>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</si>
  <si>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</si>
  <si>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</si>
  <si>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</si>
  <si>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</si>
  <si>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</si>
  <si>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</si>
  <si>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</si>
  <si>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</si>
  <si>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</si>
  <si>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</si>
  <si>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</si>
  <si>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</si>
  <si>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</si>
  <si>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</si>
  <si>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</si>
  <si>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</si>
  <si>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</si>
  <si>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</si>
  <si>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</si>
  <si>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</si>
  <si>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</si>
  <si>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</si>
  <si>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</si>
  <si>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</si>
  <si>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</si>
  <si>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</si>
  <si>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</si>
  <si>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</si>
  <si>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</si>
  <si>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</si>
  <si>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</si>
  <si>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</si>
  <si>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</si>
  <si>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</si>
  <si>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</si>
  <si>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</si>
  <si>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</si>
  <si>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</si>
  <si>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</si>
  <si>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</si>
  <si>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</si>
  <si>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</si>
  <si>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</si>
  <si>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</si>
  <si>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</si>
  <si>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</si>
  <si>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</si>
  <si>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</si>
  <si>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</si>
  <si>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</si>
  <si>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</si>
  <si>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</si>
  <si>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</si>
  <si>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</si>
  <si>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</si>
  <si>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</si>
  <si>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</si>
  <si>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</si>
  <si>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</si>
  <si>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</si>
  <si>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</si>
  <si>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</si>
  <si>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</si>
  <si>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</si>
  <si>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</si>
  <si>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</si>
  <si>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</si>
  <si>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</si>
  <si>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</si>
  <si>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</si>
  <si>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</si>
  <si>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</si>
  <si>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</si>
  <si>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</si>
  <si>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</si>
  <si>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</si>
  <si>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</si>
  <si>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</si>
  <si>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</si>
  <si>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</si>
  <si>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</si>
  <si>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</si>
  <si>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</si>
  <si>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</si>
  <si>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</si>
  <si>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</si>
  <si>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</si>
  <si>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</si>
  <si>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</si>
  <si>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</si>
  <si>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</si>
  <si>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</si>
  <si>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</si>
  <si>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</si>
  <si>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</si>
  <si>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</si>
  <si>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</si>
  <si>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</si>
  <si>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</si>
  <si>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</si>
  <si>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</si>
  <si>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</si>
  <si>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</si>
  <si>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</si>
  <si>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</si>
  <si>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</si>
  <si>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</si>
  <si>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</si>
  <si>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</si>
  <si>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</si>
  <si>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</si>
  <si>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</si>
  <si>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</si>
  <si>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</si>
  <si>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</si>
  <si>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</si>
  <si>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</si>
  <si>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</si>
  <si>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</si>
  <si>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</si>
  <si>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</si>
  <si>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</si>
  <si>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</si>
  <si>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</si>
  <si>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</si>
  <si>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</si>
  <si>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</si>
  <si>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</si>
  <si>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</si>
  <si>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</si>
  <si>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</si>
  <si>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</si>
  <si>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</si>
  <si>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</si>
  <si>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</si>
  <si>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</si>
  <si>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</si>
  <si>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</si>
  <si>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</si>
  <si>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</si>
  <si>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</si>
  <si>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</si>
  <si>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</si>
  <si>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</si>
  <si>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</si>
  <si>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</si>
  <si>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</si>
  <si>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</si>
  <si>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</si>
  <si>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</si>
  <si>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</si>
  <si>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</si>
  <si>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</si>
  <si>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</si>
  <si>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</si>
  <si>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</si>
  <si>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</si>
  <si>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</si>
  <si>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</si>
  <si>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</si>
  <si>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</si>
  <si>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</si>
  <si>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</si>
  <si>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</si>
  <si>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</si>
  <si>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</si>
  <si>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</si>
  <si>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</si>
  <si>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</si>
  <si>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</si>
  <si>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</si>
  <si>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</si>
  <si>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</si>
  <si>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</si>
  <si>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</si>
  <si>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</si>
  <si>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</si>
  <si>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</si>
  <si>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</si>
  <si>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</si>
  <si>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</si>
  <si>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</si>
  <si>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</si>
  <si>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</si>
  <si>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</si>
  <si>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</si>
  <si>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</si>
  <si>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</si>
  <si>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</si>
  <si>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</si>
  <si>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</si>
  <si>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</si>
  <si>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</si>
  <si>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</si>
  <si>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</si>
  <si>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</si>
  <si>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</si>
  <si>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</si>
  <si>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</si>
  <si>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</si>
  <si>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</si>
  <si>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</si>
  <si>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</si>
  <si>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</si>
  <si>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</si>
  <si>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</si>
  <si>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</si>
  <si>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</si>
  <si>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</si>
  <si>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</si>
  <si>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</si>
  <si>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</si>
  <si>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</si>
  <si>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</si>
  <si>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</si>
  <si>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</si>
  <si>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</si>
  <si>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</si>
  <si>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</si>
  <si>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</si>
  <si>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</si>
  <si>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</si>
  <si>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</si>
  <si>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</si>
  <si>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</si>
  <si>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</si>
  <si>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</si>
  <si>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</si>
  <si>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</si>
  <si>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</si>
  <si>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</si>
  <si>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</si>
  <si>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</si>
  <si>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</si>
  <si>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</si>
  <si>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</si>
  <si>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</si>
  <si>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</si>
  <si>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</si>
  <si>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</si>
  <si>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</si>
  <si>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</si>
  <si>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</si>
  <si>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</si>
  <si>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</si>
  <si>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</si>
  <si>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</si>
  <si>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</si>
  <si>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</si>
  <si>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</si>
  <si>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</si>
  <si>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</si>
  <si>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</si>
  <si>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</si>
  <si>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</si>
  <si>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</si>
  <si>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</si>
  <si>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</si>
  <si>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</si>
  <si>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</si>
  <si>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</si>
  <si>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</si>
  <si>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</si>
  <si>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</si>
  <si>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</si>
  <si>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</si>
  <si>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</si>
  <si>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</si>
  <si>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</si>
  <si>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</si>
  <si>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</si>
  <si>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</si>
  <si>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</si>
  <si>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</si>
  <si>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</si>
  <si>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</si>
  <si>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</si>
  <si>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</si>
  <si>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</si>
  <si>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</si>
  <si>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</si>
  <si>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</si>
  <si>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</si>
  <si>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</si>
  <si>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</si>
  <si>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</si>
  <si>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</si>
  <si>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</si>
  <si>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</si>
  <si>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</si>
  <si>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</si>
  <si>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</si>
  <si>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</si>
  <si>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</si>
  <si>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</si>
  <si>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</si>
  <si>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</si>
  <si>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</si>
  <si>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</si>
  <si>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</si>
  <si>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</si>
  <si>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</si>
  <si>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</si>
  <si>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</si>
  <si>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</si>
  <si>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</si>
  <si>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</si>
  <si>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</si>
  <si>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</si>
  <si>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</si>
  <si>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</si>
  <si>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</si>
  <si>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</si>
  <si>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</si>
  <si>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</si>
  <si>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</si>
  <si>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</si>
  <si>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</si>
  <si>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</si>
  <si>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</si>
  <si>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</si>
  <si>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</si>
  <si>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</si>
  <si>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</si>
  <si>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</si>
  <si>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</si>
  <si>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</si>
  <si>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</si>
  <si>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</si>
  <si>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</si>
  <si>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</si>
  <si>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</si>
  <si>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</si>
  <si>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</si>
  <si>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</si>
  <si>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</si>
  <si>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</si>
  <si>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</si>
  <si>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</si>
  <si>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</si>
  <si>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</si>
  <si>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</si>
  <si>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</si>
  <si>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</si>
  <si>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</si>
  <si>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</si>
  <si>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</si>
  <si>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</si>
  <si>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</si>
  <si>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</si>
  <si>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</si>
  <si>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</si>
  <si>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</si>
  <si>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</si>
  <si>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</si>
  <si>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</si>
  <si>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</si>
  <si>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</si>
  <si>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</si>
  <si>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</si>
  <si>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</si>
  <si>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</si>
  <si>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</si>
  <si>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</si>
  <si>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</si>
  <si>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</si>
  <si>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</si>
  <si>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</si>
  <si>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</si>
  <si>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</si>
  <si>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</si>
  <si>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</si>
  <si>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</si>
  <si>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</si>
  <si>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</si>
  <si>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</si>
  <si>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</si>
  <si>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</si>
  <si>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</si>
  <si>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</si>
  <si>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</si>
  <si>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</si>
  <si>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</si>
  <si>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</si>
  <si>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</si>
  <si>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</si>
  <si>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</si>
  <si>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</si>
  <si>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</si>
  <si>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</si>
  <si>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</si>
  <si>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</si>
  <si>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</si>
  <si>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</si>
  <si>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</si>
  <si>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</si>
  <si>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</si>
  <si>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</si>
  <si>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</si>
  <si>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</si>
  <si>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</si>
  <si>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</si>
  <si>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</si>
  <si>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</si>
  <si>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</si>
  <si>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</si>
  <si>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</si>
  <si>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</si>
  <si>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</si>
  <si>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</si>
  <si>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</si>
  <si>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</si>
  <si>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</si>
  <si>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</si>
  <si>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</si>
  <si>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</si>
  <si>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</si>
  <si>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</si>
  <si>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</si>
  <si>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</si>
  <si>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</si>
  <si>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</si>
  <si>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</si>
  <si>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</si>
  <si>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</si>
  <si>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</si>
  <si>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</si>
  <si>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</si>
  <si>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</si>
  <si>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</si>
  <si>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</si>
  <si>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</si>
  <si>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</si>
  <si>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</si>
  <si>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</si>
  <si>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</si>
  <si>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</si>
  <si>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</si>
  <si>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</si>
  <si>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</si>
  <si>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</si>
  <si>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</si>
  <si>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</si>
  <si>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</si>
  <si>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</si>
  <si>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</si>
  <si>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</si>
  <si>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</si>
  <si>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</si>
  <si>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</si>
  <si>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</si>
  <si>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</si>
  <si>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</si>
  <si>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</si>
  <si>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</si>
  <si>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</si>
  <si>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</si>
  <si>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</si>
  <si>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</si>
  <si>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</si>
  <si>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</si>
  <si>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</si>
  <si>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</si>
  <si>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</si>
  <si>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</si>
  <si>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</si>
  <si>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</si>
  <si>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</si>
  <si>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</si>
  <si>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</si>
  <si>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</si>
  <si>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</si>
  <si>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</si>
  <si>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</si>
  <si>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</si>
  <si>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</si>
  <si>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</si>
  <si>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</si>
  <si>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</si>
  <si>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</si>
  <si>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</si>
  <si>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</si>
  <si>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</si>
  <si>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</si>
  <si>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</si>
  <si>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</si>
  <si>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</si>
  <si>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</si>
  <si>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</si>
  <si>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</si>
  <si>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</si>
  <si>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</si>
  <si>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</si>
  <si>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</si>
  <si>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</si>
  <si>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</si>
  <si>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</si>
  <si>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</si>
  <si>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</si>
  <si>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</si>
  <si>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</si>
  <si>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</si>
  <si>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</si>
  <si>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</si>
  <si>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</si>
  <si>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</si>
  <si>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</si>
  <si>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</si>
  <si>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</si>
  <si>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</si>
  <si>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</si>
  <si>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</si>
  <si>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</si>
  <si>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</si>
  <si>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</si>
  <si>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</si>
  <si>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</si>
  <si>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</si>
  <si>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</si>
  <si>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</si>
  <si>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</si>
  <si>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</si>
  <si>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</si>
  <si>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</si>
  <si>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</si>
  <si>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</si>
  <si>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</si>
  <si>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</si>
  <si>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</si>
  <si>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</si>
  <si>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</si>
  <si>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</si>
  <si>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</si>
  <si>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</si>
  <si>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</si>
  <si>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</si>
  <si>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</si>
  <si>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</si>
  <si>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</si>
  <si>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</si>
  <si>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</si>
  <si>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</si>
  <si>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</si>
  <si>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</si>
  <si>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</si>
  <si>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</si>
  <si>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</si>
  <si>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</si>
  <si>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</si>
  <si>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</si>
  <si>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</si>
  <si>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</si>
  <si>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</si>
  <si>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</si>
  <si>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</si>
  <si>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</si>
  <si>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</si>
  <si>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</si>
  <si>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</si>
  <si>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</si>
  <si>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</si>
  <si>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</si>
  <si>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</si>
  <si>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</si>
  <si>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</si>
  <si>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</si>
  <si>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</si>
  <si>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</si>
  <si>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</si>
  <si>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</si>
  <si>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</si>
  <si>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</si>
  <si>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</si>
  <si>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</si>
  <si>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</si>
  <si>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</si>
  <si>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</si>
  <si>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</si>
  <si>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</si>
  <si>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</si>
  <si>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</si>
  <si>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</si>
  <si>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</si>
  <si>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</si>
  <si>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</si>
  <si>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</si>
  <si>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</si>
  <si>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</si>
  <si>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</si>
  <si>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</si>
  <si>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</si>
  <si>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</si>
  <si>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</si>
  <si>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</si>
  <si>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</si>
  <si>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</si>
  <si>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</si>
  <si>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</si>
  <si>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</si>
  <si>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</si>
  <si>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</si>
  <si>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</si>
  <si>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</si>
  <si>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</si>
  <si>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</si>
  <si>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</si>
  <si>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</si>
  <si>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</si>
  <si>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</si>
  <si>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</si>
  <si>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</si>
  <si>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</si>
  <si>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</si>
  <si>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</si>
  <si>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</si>
  <si>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</si>
  <si>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</si>
  <si>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</si>
  <si>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</si>
  <si>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</si>
  <si>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</si>
  <si>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</si>
  <si>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</si>
  <si>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</si>
  <si>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</si>
  <si>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</si>
  <si>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</si>
  <si>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</si>
  <si>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</si>
  <si>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</si>
  <si>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</si>
  <si>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</si>
  <si>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</si>
  <si>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</si>
  <si>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</si>
  <si>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</si>
  <si>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</si>
  <si>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</si>
  <si>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</si>
  <si>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</si>
  <si>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</si>
  <si>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</si>
  <si>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</si>
  <si>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</si>
  <si>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</si>
  <si>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</si>
  <si>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</si>
  <si>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</si>
  <si>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</si>
  <si>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</si>
  <si>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</si>
  <si>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</si>
  <si>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</si>
  <si>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</si>
  <si>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</si>
  <si>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</si>
  <si>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</si>
  <si>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</si>
  <si>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</si>
  <si>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</si>
  <si>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</si>
  <si>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</si>
  <si>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</si>
  <si>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</si>
  <si>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</si>
  <si>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</si>
  <si>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</si>
  <si>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</si>
  <si>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</si>
  <si>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</si>
  <si>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</si>
  <si>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</si>
  <si>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</si>
  <si>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</si>
  <si>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</si>
  <si>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</si>
  <si>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</si>
  <si>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</si>
  <si>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</si>
  <si>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</si>
  <si>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</si>
  <si>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</si>
  <si>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</si>
  <si>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</si>
  <si>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</si>
  <si>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</si>
  <si>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</si>
  <si>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</si>
  <si>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</si>
  <si>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</si>
  <si>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</si>
  <si>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</si>
  <si>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</si>
  <si>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</si>
  <si>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</si>
  <si>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</si>
  <si>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</si>
  <si>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</si>
  <si>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</si>
  <si>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</si>
  <si>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</si>
  <si>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</si>
  <si>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</si>
  <si>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</si>
  <si>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</si>
  <si>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</si>
  <si>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</si>
  <si>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</si>
  <si>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</si>
  <si>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</si>
  <si>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</si>
  <si>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</si>
  <si>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</si>
  <si>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</si>
  <si>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</si>
  <si>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</si>
  <si>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</si>
  <si>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</si>
  <si>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</si>
  <si>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</si>
  <si>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</si>
  <si>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</si>
  <si>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</si>
  <si>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</si>
  <si>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</si>
  <si>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</si>
  <si>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</si>
  <si>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</si>
  <si>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</si>
  <si>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</si>
  <si>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</si>
  <si>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</si>
  <si>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</si>
  <si>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</si>
  <si>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</si>
  <si>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</si>
  <si>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</si>
  <si>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</si>
  <si>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</si>
  <si>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</si>
  <si>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</si>
  <si>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</si>
  <si>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</si>
  <si>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</si>
  <si>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</si>
  <si>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</si>
  <si>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</si>
  <si>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</si>
  <si>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</si>
  <si>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</si>
  <si>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</si>
  <si>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</si>
  <si>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</si>
  <si>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</si>
  <si>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</si>
  <si>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</si>
  <si>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</si>
  <si>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</si>
  <si>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</si>
  <si>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</si>
  <si>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</si>
  <si>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</si>
  <si>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</si>
  <si>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</si>
  <si>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</si>
  <si>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</si>
  <si>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</si>
  <si>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</si>
  <si>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</si>
  <si>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</si>
  <si>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</si>
  <si>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</si>
  <si>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</si>
  <si>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</si>
  <si>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</si>
  <si>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</si>
  <si>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</si>
  <si>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</si>
  <si>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</si>
  <si>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</si>
  <si>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</si>
  <si>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</si>
  <si>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</si>
  <si>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</si>
  <si>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</si>
  <si>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</si>
  <si>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</si>
  <si>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</si>
  <si>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</si>
  <si>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</si>
  <si>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</si>
  <si>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</si>
  <si>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</si>
  <si>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</si>
  <si>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</si>
  <si>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</si>
  <si>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</si>
  <si>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</si>
  <si>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</si>
  <si>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</si>
  <si>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</si>
  <si>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</si>
  <si>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</si>
  <si>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</si>
  <si>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</si>
  <si>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</si>
  <si>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</si>
  <si>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</si>
  <si>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</si>
  <si>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</si>
  <si>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</si>
  <si>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</si>
  <si>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</si>
  <si>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</si>
  <si>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</si>
  <si>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</si>
  <si>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</si>
  <si>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</si>
  <si>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</si>
  <si>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</si>
  <si>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</si>
  <si>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</si>
  <si>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</si>
  <si>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</si>
  <si>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</si>
  <si>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</si>
  <si>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</si>
  <si>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</si>
  <si>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</si>
  <si>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</si>
  <si>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</si>
  <si>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</si>
  <si>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</si>
  <si>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</si>
  <si>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</si>
  <si>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</si>
  <si>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</si>
  <si>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</si>
  <si>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</si>
  <si>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</si>
  <si>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</si>
  <si>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</si>
  <si>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</si>
  <si>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</si>
  <si>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</si>
  <si>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</si>
  <si>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</si>
  <si>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</si>
  <si>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</si>
  <si>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</si>
  <si>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</si>
  <si>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</si>
  <si>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</si>
  <si>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</si>
  <si>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</si>
  <si>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</si>
  <si>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</si>
  <si>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</si>
  <si>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</si>
  <si>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</si>
  <si>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</si>
  <si>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</si>
  <si>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</si>
  <si>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</si>
  <si>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</si>
  <si>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</si>
  <si>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</si>
  <si>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</si>
  <si>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</si>
  <si>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</si>
  <si>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</si>
  <si>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</si>
  <si>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</si>
  <si>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</si>
  <si>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</si>
  <si>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</si>
  <si>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</si>
  <si>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</si>
  <si>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</si>
  <si>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</si>
  <si>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</si>
  <si>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</si>
  <si>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</si>
  <si>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</si>
  <si>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</si>
  <si>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</si>
  <si>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</si>
  <si>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</si>
  <si>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</si>
  <si>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</si>
  <si>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</si>
  <si>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</si>
  <si>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</si>
  <si>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</si>
  <si>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</si>
  <si>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</si>
  <si>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</si>
  <si>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</si>
  <si>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</si>
  <si>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</si>
  <si>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</si>
  <si>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</si>
  <si>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</si>
  <si>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</si>
  <si>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</si>
  <si>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</si>
  <si>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</si>
  <si>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</si>
  <si>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</si>
  <si>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</si>
  <si>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</si>
  <si>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</si>
  <si>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</si>
  <si>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</si>
  <si>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</si>
  <si>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</si>
  <si>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</si>
  <si>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</si>
  <si>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</si>
  <si>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</si>
  <si>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</si>
  <si>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</si>
  <si>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</si>
  <si>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</si>
  <si>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</si>
  <si>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</si>
  <si>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</si>
  <si>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</si>
  <si>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</si>
  <si>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</si>
  <si>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</si>
  <si>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</si>
  <si>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</si>
  <si>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</si>
  <si>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</si>
  <si>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</si>
  <si>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</si>
  <si>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</si>
  <si>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</si>
  <si>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</si>
  <si>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</si>
  <si>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</si>
  <si>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</si>
  <si>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</si>
  <si>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</si>
  <si>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</si>
  <si>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</si>
  <si>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</si>
  <si>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</si>
  <si>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</si>
  <si>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</si>
  <si>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</si>
  <si>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</si>
  <si>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</si>
  <si>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</si>
  <si>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</si>
  <si>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</si>
  <si>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</si>
  <si>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</si>
  <si>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</si>
  <si>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</si>
  <si>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</si>
  <si>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</si>
  <si>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</si>
  <si>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</si>
  <si>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</si>
  <si>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</si>
  <si>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</si>
  <si>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</si>
  <si>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</si>
  <si>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</si>
  <si>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</si>
  <si>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</si>
  <si>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</si>
  <si>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</si>
  <si>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</si>
  <si>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</si>
  <si>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</si>
  <si>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</si>
  <si>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</si>
  <si>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</si>
  <si>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</si>
  <si>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</si>
  <si>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</si>
  <si>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</si>
  <si>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</si>
  <si>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</si>
  <si>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</si>
  <si>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</si>
  <si>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</si>
  <si>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</si>
  <si>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</si>
  <si>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</si>
  <si>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</si>
  <si>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</si>
  <si>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</si>
  <si>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</si>
  <si>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</si>
  <si>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</si>
  <si>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</si>
  <si>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</si>
  <si>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</si>
  <si>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</si>
  <si>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</si>
  <si>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</si>
  <si>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</si>
  <si>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</si>
  <si>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</si>
  <si>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</si>
  <si>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</si>
  <si>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</si>
  <si>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</si>
  <si>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</si>
  <si>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</si>
  <si>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</si>
  <si>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</si>
  <si>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</si>
  <si>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</si>
  <si>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</si>
  <si>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</si>
  <si>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</si>
  <si>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</si>
  <si>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</si>
  <si>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</si>
  <si>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</si>
  <si>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</si>
  <si>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</si>
  <si>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</si>
  <si>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</si>
  <si>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</si>
  <si>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</si>
  <si>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</si>
  <si>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</si>
  <si>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</si>
  <si>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</si>
  <si>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</si>
  <si>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</si>
  <si>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</si>
  <si>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</si>
  <si>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</si>
  <si>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</si>
  <si>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</si>
  <si>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</si>
  <si>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</si>
  <si>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</si>
  <si>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</si>
  <si>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</si>
  <si>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</si>
  <si>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</si>
  <si>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</si>
  <si>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</si>
  <si>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</si>
  <si>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</si>
  <si>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</si>
  <si>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</si>
  <si>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</si>
  <si>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</si>
  <si>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</si>
  <si>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</si>
  <si>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</si>
  <si>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</si>
  <si>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</si>
  <si>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</si>
  <si>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</si>
  <si>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</si>
  <si>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</si>
  <si>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</si>
  <si>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</si>
  <si>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</si>
  <si>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</si>
  <si>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</si>
  <si>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</si>
  <si>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</si>
  <si>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</si>
  <si>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</si>
  <si>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</si>
  <si>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</si>
  <si>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</si>
  <si>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</si>
  <si>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</si>
  <si>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</si>
  <si>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</si>
  <si>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</si>
  <si>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</si>
  <si>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</si>
  <si>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</si>
  <si>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</si>
  <si>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</si>
  <si>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</si>
  <si>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</si>
  <si>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</si>
  <si>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</si>
  <si>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</si>
  <si>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</si>
  <si>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</si>
  <si>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</si>
  <si>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</si>
  <si>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</si>
  <si>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</si>
  <si>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</si>
  <si>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</si>
  <si>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</si>
  <si>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</si>
  <si>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</si>
  <si>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</si>
  <si>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</si>
  <si>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</si>
  <si>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</si>
  <si>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</si>
  <si>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</si>
  <si>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</si>
  <si>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</si>
  <si>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</si>
  <si>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</si>
  <si>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</si>
  <si>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</si>
  <si>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</si>
  <si>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</si>
  <si>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</si>
  <si>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</si>
  <si>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</si>
  <si>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</si>
  <si>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</si>
  <si>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</si>
  <si>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</si>
  <si>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</si>
  <si>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</si>
  <si>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</si>
  <si>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</si>
  <si>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</si>
  <si>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</si>
  <si>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</si>
  <si>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</si>
  <si>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</si>
  <si>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</si>
  <si>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</si>
  <si>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</si>
  <si>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</si>
  <si>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</si>
  <si>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</si>
  <si>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</si>
  <si>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</si>
  <si>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</si>
  <si>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</si>
  <si>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</si>
  <si>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</si>
  <si>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</si>
  <si>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</si>
  <si>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</si>
  <si>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</si>
  <si>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</si>
  <si>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</si>
  <si>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</si>
  <si>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</si>
  <si>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</si>
  <si>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</si>
  <si>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</si>
  <si>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</si>
  <si>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</si>
  <si>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</si>
  <si>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</si>
  <si>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</si>
  <si>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</si>
  <si>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</si>
  <si>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</si>
  <si>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</si>
  <si>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</si>
  <si>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</si>
  <si>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</si>
  <si>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</si>
  <si>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</si>
  <si>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</si>
  <si>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</si>
  <si>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</si>
  <si>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</si>
  <si>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</si>
  <si>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</si>
  <si>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</si>
  <si>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</si>
  <si>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</si>
  <si>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</si>
  <si>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</si>
  <si>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</si>
  <si>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</si>
  <si>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</si>
  <si>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</si>
  <si>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</si>
  <si>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</si>
  <si>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</si>
  <si>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</si>
  <si>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</si>
  <si>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</si>
  <si>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</si>
  <si>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</si>
  <si>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</si>
  <si>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</si>
  <si>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</si>
  <si>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</si>
  <si>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</si>
  <si>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</si>
  <si>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</si>
  <si>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</si>
  <si>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</si>
  <si>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</si>
  <si>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</si>
  <si>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</si>
  <si>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</si>
  <si>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</si>
  <si>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</si>
  <si>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</si>
  <si>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</si>
  <si>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</si>
  <si>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</si>
  <si>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</si>
  <si>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</si>
  <si>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</si>
  <si>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</si>
  <si>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</si>
  <si>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</si>
  <si>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</si>
  <si>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</si>
  <si>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</si>
  <si>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</si>
  <si>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</si>
  <si>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</si>
  <si>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</si>
  <si>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</si>
  <si>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</si>
  <si>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</si>
  <si>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</si>
  <si>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</si>
  <si>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</si>
  <si>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</si>
  <si>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</si>
  <si>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</si>
  <si>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</si>
  <si>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</si>
  <si>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</si>
  <si>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</si>
  <si>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</si>
  <si>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</si>
  <si>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</si>
  <si>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</si>
  <si>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</si>
  <si>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</si>
  <si>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</si>
  <si>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</si>
  <si>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</si>
  <si>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</si>
  <si>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</si>
  <si>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</si>
  <si>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</si>
  <si>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</si>
  <si>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</si>
  <si>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</si>
  <si>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</si>
  <si>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</si>
  <si>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</si>
  <si>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</si>
  <si>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</si>
  <si>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</si>
  <si>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</si>
  <si>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</si>
  <si>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</si>
  <si>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</si>
  <si>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</si>
  <si>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</si>
  <si>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</si>
  <si>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</si>
  <si>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</si>
  <si>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</si>
  <si>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</si>
  <si>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</si>
  <si>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</si>
  <si>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</si>
  <si>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</si>
  <si>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</si>
  <si>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</si>
  <si>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</si>
  <si>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</si>
  <si>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</si>
  <si>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</si>
  <si>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</si>
  <si>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</si>
  <si>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</si>
  <si>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</si>
  <si>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</si>
  <si>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</si>
  <si>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</si>
  <si>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</si>
  <si>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</si>
  <si>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</si>
  <si>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</si>
  <si>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</si>
  <si>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</si>
  <si>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</si>
  <si>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</si>
  <si>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</si>
  <si>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</si>
  <si>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</si>
  <si>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</si>
  <si>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</si>
  <si>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</si>
  <si>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</si>
  <si>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</si>
  <si>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</si>
  <si>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</si>
  <si>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</si>
  <si>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</si>
  <si>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</si>
  <si>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</si>
  <si>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</si>
  <si>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</si>
  <si>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</si>
  <si>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</si>
  <si>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</si>
  <si>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</si>
  <si>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</si>
  <si>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</si>
  <si>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</si>
  <si>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</si>
  <si>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</si>
  <si>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</si>
  <si>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</si>
  <si>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</si>
  <si>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</si>
  <si>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</si>
  <si>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</si>
  <si>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</si>
  <si>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</si>
  <si>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</si>
  <si>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</si>
  <si>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</si>
  <si>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</si>
  <si>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</si>
  <si>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</si>
  <si>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</si>
  <si>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</si>
  <si>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</si>
  <si>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</si>
  <si>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</si>
  <si>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</si>
  <si>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</si>
  <si>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</si>
  <si>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</si>
  <si>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</si>
  <si>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</si>
  <si>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</si>
  <si>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</si>
  <si>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</si>
  <si>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</si>
  <si>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</si>
  <si>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</si>
  <si>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</si>
  <si>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</si>
  <si>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</si>
  <si>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</si>
  <si>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</si>
  <si>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</si>
  <si>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</si>
  <si>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</si>
  <si>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</si>
  <si>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</si>
  <si>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</si>
  <si>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</si>
  <si>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</si>
  <si>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</si>
  <si>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</si>
  <si>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</si>
  <si>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</si>
  <si>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</si>
  <si>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</si>
  <si>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</si>
  <si>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</si>
  <si>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</si>
  <si>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</si>
  <si>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</si>
  <si>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</si>
  <si>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</si>
  <si>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</si>
  <si>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</si>
  <si>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</si>
  <si>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</si>
  <si>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</si>
  <si>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</si>
  <si>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</si>
  <si>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</si>
  <si>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</si>
  <si>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</si>
  <si>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</si>
  <si>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</si>
  <si>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</si>
  <si>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</si>
  <si>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</si>
  <si>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</si>
  <si>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</si>
  <si>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</si>
  <si>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</si>
  <si>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</si>
  <si>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</si>
  <si>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</si>
  <si>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</si>
  <si>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</si>
  <si>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</si>
  <si>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</si>
  <si>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</si>
  <si>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</si>
  <si>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</si>
  <si>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</si>
  <si>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</si>
  <si>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</si>
  <si>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</si>
  <si>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</si>
  <si>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</si>
  <si>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</si>
  <si>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</si>
  <si>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</si>
  <si>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</si>
  <si>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</si>
  <si>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</si>
  <si>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</si>
  <si>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</si>
  <si>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</si>
  <si>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</si>
  <si>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</si>
  <si>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</si>
  <si>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</si>
  <si>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</si>
  <si>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</si>
  <si>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</si>
  <si>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</si>
  <si>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</si>
  <si>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</si>
  <si>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</si>
  <si>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</si>
  <si>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</si>
  <si>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</si>
  <si>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</si>
  <si>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</si>
  <si>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</si>
  <si>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</si>
  <si>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</si>
  <si>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</si>
  <si>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</si>
  <si>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</si>
  <si>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</si>
  <si>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</si>
  <si>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</si>
  <si>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</si>
  <si>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</si>
  <si>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</si>
  <si>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</si>
  <si>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</si>
  <si>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</si>
  <si>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</si>
  <si>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</si>
  <si>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</si>
  <si>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</si>
  <si>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</si>
  <si>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</si>
  <si>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</si>
  <si>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</si>
  <si>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</si>
  <si>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</si>
  <si>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</si>
  <si>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</si>
  <si>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</si>
  <si>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</si>
  <si>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</si>
  <si>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</si>
  <si>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</si>
  <si>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</si>
  <si>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</si>
  <si>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</si>
  <si>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</si>
  <si>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</si>
  <si>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</si>
  <si>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</si>
  <si>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</si>
  <si>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</si>
  <si>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</si>
  <si>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</si>
  <si>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</si>
  <si>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</si>
  <si>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</si>
  <si>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</si>
  <si>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</si>
  <si>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</si>
  <si>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</si>
  <si>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</si>
  <si>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</si>
  <si>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</si>
  <si>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</si>
  <si>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</si>
  <si>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</si>
  <si>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</si>
  <si>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</si>
  <si>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</si>
  <si>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</si>
  <si>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</si>
  <si>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</si>
  <si>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</si>
  <si>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</si>
  <si>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</si>
  <si>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</si>
  <si>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</si>
  <si>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</si>
  <si>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</si>
  <si>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</si>
  <si>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</si>
  <si>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</si>
  <si>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</si>
  <si>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</si>
  <si>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</si>
  <si>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</si>
  <si>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</si>
  <si>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</si>
  <si>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</si>
  <si>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</si>
  <si>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</si>
  <si>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</si>
  <si>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</si>
  <si>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</si>
  <si>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</si>
  <si>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</si>
  <si>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</si>
  <si>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</si>
  <si>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</si>
  <si>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</si>
  <si>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</si>
  <si>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</si>
  <si>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</si>
  <si>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</si>
  <si>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</si>
  <si>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</si>
  <si>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</si>
  <si>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</si>
  <si>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</si>
  <si>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</si>
  <si>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</si>
  <si>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</si>
  <si>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</si>
  <si>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</si>
  <si>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</si>
  <si>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</si>
  <si>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</si>
  <si>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</si>
  <si>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</si>
  <si>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</si>
  <si>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</si>
  <si>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</si>
  <si>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</si>
  <si>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</si>
  <si>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</si>
  <si>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</si>
  <si>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</si>
  <si>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</si>
  <si>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</si>
  <si>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</si>
  <si>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</si>
  <si>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</si>
  <si>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</si>
  <si>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</si>
  <si>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</si>
  <si>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</si>
  <si>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</si>
  <si>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</si>
  <si>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</si>
  <si>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</si>
  <si>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</si>
  <si>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</si>
  <si>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</si>
  <si>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</si>
  <si>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</si>
  <si>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</si>
  <si>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</si>
  <si>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</si>
  <si>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</si>
  <si>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</si>
  <si>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</si>
  <si>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</si>
  <si>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</si>
  <si>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</si>
  <si>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</si>
  <si>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</si>
  <si>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</si>
  <si>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</si>
  <si>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</si>
  <si>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</si>
  <si>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</si>
  <si>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</si>
  <si>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</si>
  <si>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</si>
  <si>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</si>
  <si>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</si>
  <si>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</si>
  <si>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</si>
  <si>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</si>
  <si>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</si>
  <si>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</si>
  <si>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</si>
  <si>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</si>
  <si>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</si>
  <si>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</si>
  <si>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</si>
  <si>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</si>
  <si>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</si>
  <si>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</si>
  <si>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</si>
  <si>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</si>
  <si>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</si>
  <si>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</si>
  <si>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</si>
  <si>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</si>
  <si>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</si>
  <si>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</si>
  <si>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</si>
  <si>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</si>
  <si>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</si>
  <si>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</si>
  <si>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</si>
  <si>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</si>
  <si>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</si>
  <si>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</si>
  <si>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</si>
  <si>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</si>
  <si>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</si>
  <si>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</si>
  <si>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</si>
  <si>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</si>
  <si>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</si>
  <si>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</si>
  <si>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</si>
  <si>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</si>
  <si>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</si>
  <si>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</si>
  <si>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</si>
  <si>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</si>
  <si>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</si>
  <si>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</si>
  <si>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</si>
  <si>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</si>
  <si>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</si>
  <si>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</si>
  <si>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</si>
  <si>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</si>
  <si>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</si>
  <si>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</si>
  <si>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</si>
  <si>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</si>
  <si>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</si>
  <si>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</si>
  <si>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</si>
  <si>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</si>
  <si>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</si>
  <si>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</si>
  <si>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</si>
  <si>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</si>
  <si>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</si>
  <si>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</si>
  <si>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</si>
  <si>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</si>
  <si>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</si>
  <si>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</si>
  <si>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</si>
  <si>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</si>
  <si>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</si>
  <si>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</si>
  <si>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</si>
  <si>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</si>
  <si>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</si>
  <si>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</si>
  <si>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</si>
  <si>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</si>
  <si>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</si>
  <si>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</si>
  <si>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</si>
  <si>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</si>
  <si>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</si>
  <si>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</si>
  <si>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</si>
  <si>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</si>
  <si>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</si>
  <si>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</si>
  <si>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</si>
  <si>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</si>
  <si>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</si>
  <si>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</si>
  <si>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</si>
  <si>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</si>
  <si>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</si>
  <si>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</si>
  <si>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</si>
  <si>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</si>
  <si>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</si>
  <si>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</si>
  <si>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</si>
  <si>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</si>
  <si>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</si>
  <si>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</si>
  <si>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</si>
  <si>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</si>
  <si>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</si>
  <si>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</si>
  <si>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</si>
  <si>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</si>
  <si>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</si>
  <si>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</si>
  <si>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</si>
  <si>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</si>
  <si>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</si>
  <si>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</si>
  <si>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</si>
  <si>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</si>
  <si>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</si>
  <si>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</si>
  <si>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</si>
  <si>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</si>
  <si>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</si>
  <si>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</si>
  <si>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</si>
  <si>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</si>
  <si>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</si>
  <si>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</si>
  <si>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</si>
  <si>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</si>
  <si>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</si>
  <si>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</si>
  <si>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</si>
  <si>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</si>
  <si>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</si>
  <si>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</si>
  <si>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</si>
  <si>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</si>
  <si>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</si>
  <si>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</si>
  <si>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</si>
  <si>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</si>
  <si>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</si>
  <si>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</si>
  <si>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</si>
  <si>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</si>
  <si>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</si>
  <si>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</si>
  <si>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</si>
  <si>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</si>
  <si>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</si>
  <si>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</si>
  <si>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</si>
  <si>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</si>
  <si>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</si>
  <si>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</si>
  <si>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</si>
  <si>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</si>
  <si>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</si>
  <si>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</si>
  <si>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</si>
  <si>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</si>
  <si>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</si>
  <si>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</si>
  <si>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</si>
  <si>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</si>
  <si>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</si>
  <si>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</si>
  <si>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</si>
  <si>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</si>
  <si>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</si>
  <si>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</si>
  <si>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</si>
  <si>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</si>
  <si>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</si>
  <si>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</si>
  <si>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</si>
  <si>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</si>
  <si>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</si>
  <si>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</si>
  <si>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</si>
  <si>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</si>
  <si>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</si>
  <si>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</si>
  <si>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</si>
  <si>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</si>
  <si>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</si>
  <si>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</si>
  <si>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</si>
  <si>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</si>
  <si>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</si>
  <si>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</si>
  <si>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</si>
  <si>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</si>
  <si>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</si>
  <si>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</si>
  <si>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</si>
  <si>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</si>
  <si>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</si>
  <si>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</si>
  <si>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</si>
  <si>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</si>
  <si>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</si>
  <si>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</si>
  <si>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</si>
  <si>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</si>
  <si>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</si>
  <si>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</si>
  <si>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</si>
  <si>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</si>
  <si>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</si>
  <si>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</si>
  <si>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</si>
  <si>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</si>
  <si>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</si>
  <si>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</si>
  <si>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</si>
  <si>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</si>
  <si>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</si>
  <si>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</si>
  <si>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</si>
  <si>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</si>
  <si>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</si>
  <si>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</si>
  <si>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</si>
  <si>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</si>
  <si>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</si>
  <si>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</si>
  <si>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</si>
  <si>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</si>
  <si>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</si>
  <si>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</si>
  <si>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</si>
  <si>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</si>
  <si>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</si>
  <si>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</si>
  <si>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</si>
  <si>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</si>
  <si>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</si>
  <si>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</si>
  <si>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</si>
  <si>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</si>
  <si>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</si>
  <si>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</si>
  <si>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</si>
  <si>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</si>
  <si>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</si>
  <si>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</si>
  <si>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</si>
  <si>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</si>
  <si>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</si>
  <si>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</si>
  <si>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</si>
  <si>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</si>
  <si>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</si>
  <si>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</si>
  <si>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</si>
  <si>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</si>
  <si>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</si>
  <si>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</si>
  <si>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</si>
  <si>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</si>
  <si>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</si>
  <si>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</si>
  <si>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</si>
  <si>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</si>
  <si>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</si>
  <si>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</si>
  <si>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</si>
  <si>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</si>
  <si>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</si>
  <si>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</si>
  <si>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</si>
  <si>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</si>
  <si>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</si>
  <si>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</si>
  <si>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</si>
  <si>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</si>
  <si>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</si>
  <si>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</si>
  <si>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</si>
  <si>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</si>
  <si>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</si>
  <si>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</si>
  <si>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</si>
  <si>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</si>
  <si>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</si>
  <si>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</si>
  <si>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</si>
  <si>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</si>
  <si>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</si>
  <si>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</si>
  <si>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</si>
  <si>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</si>
  <si>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</si>
  <si>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</si>
  <si>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</si>
  <si>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</si>
  <si>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</si>
  <si>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</si>
  <si>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</si>
  <si>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</si>
  <si>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</si>
  <si>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</si>
  <si>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</si>
  <si>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</si>
  <si>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</si>
  <si>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</si>
  <si>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</si>
  <si>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</si>
  <si>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</si>
  <si>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</si>
  <si>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</si>
  <si>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</si>
  <si>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</si>
  <si>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</si>
  <si>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</si>
  <si>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</si>
  <si>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</si>
  <si>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</si>
  <si>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</si>
  <si>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</si>
  <si>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</si>
  <si>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</si>
  <si>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</si>
  <si>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</si>
  <si>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</si>
  <si>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</si>
  <si>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</si>
  <si>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</si>
  <si>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</si>
  <si>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</si>
  <si>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</si>
  <si>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</si>
  <si>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</si>
  <si>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</si>
  <si>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</si>
  <si>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</si>
  <si>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</si>
  <si>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</si>
  <si>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</si>
  <si>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</si>
  <si>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</si>
  <si>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</si>
  <si>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</si>
  <si>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</si>
  <si>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</si>
  <si>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</si>
  <si>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</si>
  <si>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</si>
  <si>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</si>
  <si>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</si>
  <si>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</si>
  <si>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</si>
  <si>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</si>
  <si>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</si>
  <si>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</si>
  <si>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</si>
  <si>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</si>
  <si>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</si>
  <si>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</si>
  <si>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</si>
  <si>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</si>
  <si>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</si>
  <si>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</si>
  <si>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</si>
  <si>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</si>
  <si>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</si>
  <si>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</si>
  <si>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</si>
  <si>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</si>
  <si>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</si>
  <si>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</si>
  <si>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</si>
  <si>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</si>
  <si>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</si>
  <si>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</si>
  <si>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</si>
  <si>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</si>
  <si>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</si>
  <si>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</si>
  <si>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</si>
  <si>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</si>
  <si>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</si>
  <si>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</si>
  <si>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</si>
  <si>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</si>
  <si>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</si>
  <si>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</si>
  <si>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</si>
  <si>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</si>
  <si>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</si>
  <si>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</si>
  <si>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</si>
  <si>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</si>
  <si>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</si>
  <si>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</si>
  <si>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</si>
  <si>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</si>
  <si>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</si>
  <si>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</si>
  <si>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</si>
  <si>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</si>
  <si>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</si>
  <si>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</si>
  <si>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</si>
  <si>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</si>
  <si>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</si>
  <si>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</si>
  <si>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</si>
  <si>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</si>
  <si>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</si>
  <si>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</si>
  <si>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</si>
  <si>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</si>
  <si>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</si>
  <si>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</si>
  <si>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</si>
  <si>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</si>
  <si>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</si>
  <si>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</si>
  <si>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</si>
  <si>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</si>
  <si>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</si>
  <si>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</si>
  <si>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</si>
  <si>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</si>
  <si>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</si>
  <si>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</si>
  <si>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</si>
  <si>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</si>
  <si>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</si>
  <si>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</si>
  <si>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</si>
  <si>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</si>
  <si>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</si>
  <si>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</si>
  <si>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</si>
  <si>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</si>
  <si>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</si>
  <si>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</si>
  <si>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</si>
  <si>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</si>
  <si>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</si>
  <si>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</si>
  <si>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</si>
  <si>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</si>
  <si>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</si>
  <si>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</si>
  <si>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</si>
  <si>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</si>
  <si>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</si>
  <si>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</si>
  <si>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</si>
  <si>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</si>
  <si>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</si>
  <si>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</si>
  <si>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</si>
  <si>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</si>
  <si>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</si>
  <si>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</si>
  <si>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</si>
  <si>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</si>
  <si>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</si>
  <si>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</si>
  <si>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</si>
  <si>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</si>
  <si>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</si>
  <si>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</si>
  <si>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</si>
  <si>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</si>
  <si>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</si>
  <si>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</si>
  <si>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</si>
  <si>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</si>
  <si>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</si>
  <si>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</si>
  <si>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</si>
  <si>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</si>
  <si>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</si>
  <si>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</si>
  <si>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</si>
  <si>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</si>
  <si>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</si>
  <si>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</si>
  <si>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</si>
  <si>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</si>
  <si>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</si>
  <si>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</si>
  <si>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</si>
  <si>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</si>
  <si>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</si>
  <si>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</si>
  <si>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</si>
  <si>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</si>
  <si>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</si>
  <si>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</si>
  <si>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</si>
  <si>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</si>
  <si>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</si>
  <si>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</si>
  <si>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</si>
  <si>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</si>
  <si>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</si>
  <si>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</si>
  <si>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</si>
  <si>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</si>
  <si>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</si>
  <si>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</si>
  <si>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</si>
  <si>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</si>
  <si>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</si>
  <si>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</si>
  <si>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</si>
  <si>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</si>
  <si>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</si>
  <si>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</si>
  <si>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</si>
  <si>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</si>
  <si>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</si>
  <si>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</si>
  <si>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</si>
  <si>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</si>
  <si>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</si>
  <si>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</si>
  <si>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</si>
  <si>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</si>
  <si>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</si>
  <si>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</si>
  <si>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</si>
  <si>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</si>
  <si>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</si>
  <si>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</si>
  <si>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</si>
  <si>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</si>
  <si>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</si>
  <si>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</si>
  <si>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</si>
  <si>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</si>
  <si>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</si>
  <si>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</si>
  <si>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</si>
  <si>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</si>
  <si>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</si>
  <si>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</si>
  <si>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</si>
  <si>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</si>
  <si>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</si>
  <si>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</si>
  <si>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</si>
  <si>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</si>
  <si>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</si>
  <si>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</si>
  <si>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</si>
  <si>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</si>
  <si>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</si>
  <si>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</si>
  <si>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</si>
  <si>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</si>
  <si>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</si>
  <si>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</si>
  <si>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</si>
  <si>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</si>
  <si>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</si>
  <si>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</si>
  <si>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</si>
  <si>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</si>
  <si>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</si>
  <si>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</si>
  <si>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</si>
  <si>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</si>
  <si>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</si>
  <si>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</si>
  <si>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</si>
  <si>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</si>
  <si>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</si>
  <si>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</si>
  <si>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</si>
  <si>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</si>
  <si>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</si>
  <si>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</si>
  <si>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</si>
  <si>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</si>
  <si>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</si>
  <si>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</si>
  <si>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</si>
  <si>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</si>
  <si>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</si>
  <si>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</si>
  <si>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</si>
  <si>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</si>
  <si>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</si>
  <si>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</si>
  <si>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</si>
  <si>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</si>
  <si>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</si>
  <si>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</si>
  <si>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</si>
  <si>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</si>
  <si>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</si>
  <si>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</si>
  <si>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</si>
  <si>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</si>
  <si>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</si>
  <si>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</si>
  <si>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</si>
  <si>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</si>
  <si>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</si>
  <si>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</si>
  <si>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</si>
  <si>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</si>
  <si>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</si>
  <si>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</si>
  <si>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</si>
  <si>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</si>
  <si>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</si>
  <si>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</si>
  <si>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</si>
  <si>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</si>
  <si>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</si>
  <si>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</si>
  <si>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</si>
  <si>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</si>
  <si>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</si>
  <si>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</si>
  <si>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</si>
  <si>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</si>
  <si>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</si>
  <si>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</si>
  <si>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</si>
  <si>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</si>
  <si>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</si>
  <si>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</si>
  <si>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</si>
  <si>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</si>
  <si>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</si>
  <si>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</si>
  <si>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</si>
  <si>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</si>
  <si>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</si>
  <si>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</si>
  <si>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</si>
  <si>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</si>
  <si>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</si>
  <si>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</si>
  <si>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</si>
  <si>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</si>
  <si>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</si>
  <si>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</si>
  <si>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</si>
  <si>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</si>
  <si>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</si>
  <si>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</si>
  <si>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</si>
  <si>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</si>
  <si>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</si>
  <si>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</si>
  <si>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</si>
  <si>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</si>
  <si>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</si>
  <si>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</si>
  <si>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</si>
  <si>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</si>
  <si>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</si>
  <si>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</si>
  <si>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</si>
  <si>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</si>
  <si>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</si>
  <si>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</si>
  <si>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</si>
  <si>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</si>
  <si>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</si>
  <si>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</si>
  <si>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</si>
  <si>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</si>
  <si>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</si>
  <si>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</si>
  <si>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</si>
  <si>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</si>
  <si>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</si>
  <si>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</si>
  <si>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</si>
  <si>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</si>
  <si>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</si>
  <si>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</si>
  <si>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</si>
  <si>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</si>
  <si>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</si>
  <si>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</si>
  <si>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</si>
  <si>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</si>
  <si>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</si>
  <si>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</si>
  <si>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</si>
  <si>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</si>
  <si>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</si>
  <si>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</si>
  <si>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</si>
  <si>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</si>
  <si>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</si>
  <si>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</si>
  <si>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</si>
  <si>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</si>
  <si>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</si>
  <si>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</si>
  <si>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</si>
  <si>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</si>
  <si>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</si>
  <si>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</si>
  <si>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</si>
  <si>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</si>
  <si>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</si>
  <si>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</si>
  <si>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</si>
  <si>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</si>
  <si>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</si>
  <si>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</si>
  <si>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</si>
  <si>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</si>
  <si>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</si>
  <si>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</si>
  <si>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</si>
  <si>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</si>
  <si>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</si>
  <si>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</si>
  <si>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</si>
  <si>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</si>
  <si>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</si>
  <si>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</si>
  <si>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</si>
  <si>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</si>
  <si>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</si>
  <si>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</si>
  <si>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</si>
  <si>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</si>
  <si>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</si>
  <si>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</si>
  <si>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</si>
  <si>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</si>
  <si>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</si>
  <si>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</si>
  <si>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</si>
  <si>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</si>
  <si>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</si>
  <si>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</si>
  <si>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</si>
  <si>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</si>
  <si>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</si>
  <si>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</si>
  <si>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</si>
  <si>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</si>
  <si>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</si>
  <si>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</si>
  <si>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</si>
  <si>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</si>
  <si>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</si>
  <si>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</si>
  <si>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</si>
  <si>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</si>
  <si>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</si>
  <si>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</si>
  <si>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</si>
  <si>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</si>
  <si>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</si>
  <si>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</si>
  <si>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</si>
  <si>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</si>
  <si>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</si>
  <si>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</si>
  <si>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</si>
  <si>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</si>
  <si>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</si>
  <si>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</si>
  <si>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</si>
  <si>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</si>
  <si>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</si>
  <si>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</si>
  <si>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</si>
  <si>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</si>
  <si>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</si>
  <si>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</si>
  <si>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</si>
  <si>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</si>
  <si>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</si>
  <si>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</si>
  <si>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</si>
  <si>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</si>
  <si>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</si>
  <si>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</si>
  <si>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</si>
  <si>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</si>
  <si>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</si>
  <si>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</si>
  <si>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</si>
  <si>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</si>
  <si>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</si>
  <si>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</si>
  <si>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</si>
  <si>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</si>
  <si>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</si>
  <si>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</si>
  <si>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</si>
  <si>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</si>
  <si>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</si>
  <si>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</si>
  <si>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</si>
  <si>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</si>
  <si>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</si>
  <si>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</si>
  <si>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</si>
  <si>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</si>
  <si>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</si>
  <si>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</si>
  <si>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</si>
  <si>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</si>
  <si>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</si>
  <si>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</si>
  <si>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</si>
  <si>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</si>
  <si>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</si>
  <si>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</si>
  <si>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</si>
  <si>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</si>
  <si>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</si>
  <si>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</si>
  <si>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</si>
  <si>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</si>
  <si>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</si>
  <si>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</si>
  <si>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</si>
  <si>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</si>
  <si>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</si>
  <si>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</si>
  <si>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</si>
  <si>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</si>
  <si>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</si>
  <si>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</si>
  <si>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</si>
  <si>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</si>
  <si>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</si>
  <si>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</si>
  <si>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</si>
  <si>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</si>
  <si>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</si>
  <si>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</si>
  <si>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</si>
  <si>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</si>
  <si>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</si>
  <si>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</si>
  <si>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</si>
  <si>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</si>
  <si>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</si>
  <si>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</si>
  <si>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</si>
  <si>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</si>
  <si>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</si>
  <si>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</si>
  <si>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</si>
  <si>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</si>
  <si>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</si>
  <si>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</si>
  <si>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</si>
  <si>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</si>
  <si>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</si>
  <si>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</si>
  <si>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</si>
  <si>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</si>
  <si>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</si>
  <si>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</si>
  <si>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</si>
  <si>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</si>
  <si>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</si>
  <si>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</si>
  <si>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</si>
  <si>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</si>
  <si>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</si>
  <si>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</si>
  <si>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</si>
  <si>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</si>
  <si>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</si>
  <si>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</si>
  <si>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</si>
  <si>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</si>
  <si>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</si>
  <si>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</si>
  <si>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</si>
  <si>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</si>
  <si>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</si>
  <si>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</si>
  <si>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</si>
  <si>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</si>
  <si>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</si>
  <si>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</si>
  <si>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</si>
  <si>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</si>
  <si>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</si>
  <si>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</si>
  <si>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</si>
  <si>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</si>
  <si>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</si>
  <si>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</si>
  <si>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</si>
  <si>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</si>
  <si>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</si>
  <si>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</si>
  <si>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</si>
  <si>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</si>
  <si>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</si>
  <si>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</si>
  <si>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</si>
  <si>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</si>
  <si>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</si>
  <si>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</si>
  <si>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</si>
  <si>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</si>
  <si>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</si>
  <si>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</si>
  <si>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</si>
  <si>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</si>
  <si>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</si>
  <si>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</si>
  <si>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</si>
  <si>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</si>
  <si>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</si>
  <si>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</si>
  <si>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</si>
  <si>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</si>
  <si>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</si>
  <si>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</si>
  <si>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</si>
  <si>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</si>
  <si>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</si>
  <si>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</si>
  <si>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</si>
  <si>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</si>
  <si>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</si>
  <si>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</si>
  <si>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</si>
  <si>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</si>
  <si>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</si>
  <si>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</si>
  <si>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</si>
  <si>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</si>
  <si>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</si>
  <si>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</si>
  <si>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</si>
  <si>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</si>
  <si>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</si>
  <si>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</si>
  <si>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</si>
  <si>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</si>
  <si>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</si>
  <si>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</si>
  <si>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</si>
  <si>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</si>
  <si>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</si>
  <si>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</si>
  <si>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</si>
  <si>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</si>
  <si>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</si>
  <si>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</si>
  <si>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</si>
  <si>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</si>
  <si>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</si>
  <si>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</si>
  <si>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</si>
  <si>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</si>
  <si>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</si>
  <si>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</si>
  <si>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</si>
  <si>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</si>
  <si>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</si>
  <si>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</si>
  <si>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</si>
  <si>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</si>
  <si>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</si>
  <si>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</si>
  <si>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</si>
  <si>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</si>
  <si>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</si>
  <si>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</si>
  <si>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</si>
  <si>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</si>
  <si>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</si>
  <si>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</si>
  <si>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</si>
  <si>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</si>
  <si>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</si>
  <si>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</si>
  <si>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</si>
  <si>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</si>
  <si>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</si>
  <si>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</si>
  <si>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</si>
  <si>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</si>
  <si>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</si>
  <si>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</si>
  <si>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</si>
  <si>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</si>
  <si>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</si>
  <si>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</si>
  <si>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</si>
  <si>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</si>
  <si>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</si>
  <si>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</si>
  <si>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</si>
  <si>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</si>
  <si>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</si>
  <si>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</si>
  <si>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</si>
  <si>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</si>
  <si>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</si>
  <si>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</si>
  <si>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</si>
  <si>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</si>
  <si>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</si>
  <si>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</si>
  <si>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</si>
  <si>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</si>
  <si>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</si>
  <si>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</si>
  <si>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</si>
  <si>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</si>
  <si>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</si>
  <si>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</si>
  <si>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</si>
  <si>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</si>
  <si>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</si>
  <si>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</si>
  <si>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</si>
  <si>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</si>
  <si>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</si>
  <si>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</si>
  <si>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</si>
  <si>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</si>
  <si>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</si>
  <si>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</si>
  <si>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</si>
  <si>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</si>
  <si>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</si>
  <si>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</si>
  <si>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</si>
  <si>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</si>
  <si>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</si>
  <si>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</si>
  <si>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</si>
  <si>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</si>
  <si>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</si>
  <si>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</si>
  <si>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</si>
  <si>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</si>
  <si>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</si>
  <si>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</si>
  <si>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</si>
  <si>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</si>
  <si>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</si>
  <si>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</si>
  <si>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</si>
  <si>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</si>
  <si>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</si>
  <si>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</si>
  <si>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</si>
  <si>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</si>
  <si>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</si>
  <si>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</si>
  <si>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</si>
  <si>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</si>
  <si>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</si>
  <si>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</si>
  <si>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</si>
  <si>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</si>
  <si>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</si>
  <si>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</si>
  <si>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</si>
  <si>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</si>
  <si>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</si>
  <si>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</si>
  <si>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</si>
  <si>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</si>
  <si>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</si>
  <si>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</si>
  <si>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</si>
  <si>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</si>
  <si>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</si>
  <si>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</si>
  <si>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</si>
  <si>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</si>
  <si>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</si>
  <si>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</si>
  <si>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</si>
  <si>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</si>
  <si>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</si>
  <si>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</si>
  <si>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</si>
  <si>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</si>
  <si>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</si>
  <si>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</si>
  <si>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</si>
  <si>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</si>
  <si>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</si>
  <si>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</si>
  <si>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</si>
  <si>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</si>
  <si>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</si>
  <si>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</si>
  <si>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</si>
  <si>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</si>
  <si>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</si>
  <si>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</si>
  <si>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</si>
  <si>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</si>
  <si>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</si>
  <si>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</si>
  <si>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</si>
  <si>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</si>
  <si>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</si>
  <si>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</si>
  <si>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</si>
  <si>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</si>
  <si>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</si>
  <si>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</si>
  <si>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</si>
  <si>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</si>
  <si>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</si>
  <si>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</si>
  <si>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</si>
  <si>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</si>
  <si>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</si>
  <si>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</si>
  <si>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</si>
  <si>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</si>
  <si>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</si>
  <si>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</si>
  <si>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</si>
  <si>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</si>
  <si>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</si>
  <si>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</si>
  <si>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</si>
  <si>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</si>
  <si>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</si>
  <si>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</si>
  <si>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</si>
  <si>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</si>
  <si>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</si>
  <si>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</si>
  <si>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</si>
  <si>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</si>
  <si>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</si>
  <si>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</si>
  <si>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</si>
  <si>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</si>
  <si>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</si>
  <si>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</si>
  <si>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</si>
  <si>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</si>
  <si>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</si>
  <si>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</si>
  <si>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</si>
  <si>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</si>
  <si>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</si>
  <si>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</si>
  <si>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</si>
  <si>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</si>
  <si>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</si>
  <si>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</si>
  <si>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</si>
  <si>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</si>
  <si>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</si>
  <si>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</si>
  <si>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</si>
  <si>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</si>
  <si>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</si>
  <si>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</si>
  <si>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</si>
  <si>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</si>
  <si>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</si>
  <si>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</si>
  <si>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</si>
  <si>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</si>
  <si>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</si>
  <si>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</si>
  <si>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</si>
  <si>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</si>
  <si>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</si>
  <si>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</si>
  <si>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</si>
  <si>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</si>
  <si>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</si>
  <si>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</si>
  <si>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</si>
  <si>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</si>
  <si>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</si>
  <si>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</si>
  <si>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</si>
  <si>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</si>
  <si>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</si>
  <si>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</si>
  <si>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</si>
  <si>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</si>
  <si>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</si>
  <si>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</si>
  <si>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</si>
  <si>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</si>
  <si>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</si>
  <si>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</si>
  <si>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</si>
  <si>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</si>
  <si>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</si>
  <si>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</si>
  <si>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</si>
  <si>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</si>
  <si>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</si>
  <si>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</si>
  <si>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</si>
  <si>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</si>
  <si>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</si>
  <si>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</si>
  <si>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</si>
  <si>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</si>
  <si>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</si>
  <si>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</si>
  <si>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</si>
  <si>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</si>
  <si>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</si>
  <si>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</si>
  <si>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</si>
  <si>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</si>
  <si>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</si>
  <si>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</si>
  <si>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</si>
  <si>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</si>
  <si>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</si>
  <si>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</si>
  <si>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</si>
  <si>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</si>
  <si>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</si>
  <si>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</si>
  <si>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</si>
  <si>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</si>
  <si>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</si>
  <si>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</si>
  <si>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</si>
  <si>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</si>
  <si>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</si>
  <si>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</si>
  <si>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</si>
  <si>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</si>
  <si>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</si>
  <si>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</si>
  <si>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</si>
  <si>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</si>
  <si>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</si>
  <si>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</si>
  <si>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</si>
  <si>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</si>
  <si>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</si>
  <si>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</si>
  <si>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</si>
  <si>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</si>
  <si>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</si>
  <si>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</si>
  <si>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</si>
  <si>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</si>
  <si>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</si>
  <si>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</si>
  <si>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</si>
  <si>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</si>
  <si>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</si>
  <si>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</si>
  <si>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</si>
  <si>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</si>
  <si>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</si>
  <si>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</si>
  <si>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</si>
  <si>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</si>
  <si>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</si>
  <si>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</si>
  <si>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</si>
  <si>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</si>
  <si>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</si>
  <si>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</si>
  <si>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</si>
  <si>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</si>
  <si>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</si>
  <si>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</si>
  <si>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</si>
  <si>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</si>
  <si>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</si>
  <si>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</si>
  <si>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</si>
  <si>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</si>
  <si>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</si>
  <si>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</si>
  <si>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</si>
  <si>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</si>
  <si>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</si>
  <si>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</si>
  <si>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</si>
  <si>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</si>
  <si>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</si>
  <si>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</si>
  <si>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</si>
  <si>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</si>
  <si>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</si>
  <si>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</si>
  <si>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</si>
  <si>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</si>
  <si>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</si>
  <si>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</si>
  <si>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</si>
  <si>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</si>
  <si>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</si>
  <si>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</si>
  <si>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</si>
  <si>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</si>
  <si>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</si>
  <si>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</si>
  <si>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</si>
  <si>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</si>
  <si>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</si>
  <si>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</si>
  <si>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</si>
  <si>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</si>
  <si>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</si>
  <si>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</si>
  <si>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</si>
  <si>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</si>
  <si>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</si>
  <si>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</si>
  <si>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</si>
  <si>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</si>
  <si>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</si>
  <si>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</si>
  <si>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</si>
  <si>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</si>
  <si>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</si>
  <si>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</si>
  <si>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</si>
  <si>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</si>
  <si>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</si>
  <si>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</si>
  <si>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</si>
  <si>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</si>
  <si>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</si>
  <si>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</si>
  <si>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</si>
  <si>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</si>
  <si>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</si>
  <si>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</si>
  <si>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</si>
  <si>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</si>
  <si>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</si>
  <si>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</si>
  <si>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</si>
  <si>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</si>
  <si>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</si>
  <si>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</si>
  <si>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</si>
  <si>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</si>
  <si>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</si>
  <si>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</si>
  <si>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</si>
  <si>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</si>
  <si>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</si>
  <si>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</si>
  <si>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</si>
  <si>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</si>
  <si>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</si>
  <si>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</si>
  <si>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</si>
  <si>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</si>
  <si>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</si>
  <si>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</si>
  <si>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</si>
  <si>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</si>
  <si>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</si>
  <si>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</si>
  <si>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</si>
  <si>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</si>
  <si>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</si>
  <si>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</si>
  <si>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</si>
  <si>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</si>
  <si>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</si>
  <si>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</si>
  <si>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</si>
  <si>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</si>
  <si>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</si>
  <si>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</si>
  <si>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</si>
  <si>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</si>
  <si>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</si>
  <si>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</si>
  <si>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</si>
  <si>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</si>
  <si>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</si>
  <si>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</si>
  <si>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</si>
  <si>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</si>
  <si>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</si>
  <si>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</si>
  <si>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</si>
  <si>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</si>
  <si>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</si>
  <si>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</si>
  <si>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</si>
  <si>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</si>
  <si>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</si>
  <si>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</si>
  <si>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</si>
  <si>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</si>
  <si>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</si>
  <si>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</si>
  <si>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</si>
  <si>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</si>
  <si>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</si>
  <si>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</si>
  <si>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</si>
  <si>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</si>
  <si>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</si>
  <si>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</si>
  <si>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</si>
  <si>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</si>
  <si>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</si>
  <si>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</si>
  <si>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</si>
  <si>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</si>
  <si>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</si>
  <si>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</si>
  <si>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</si>
  <si>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</si>
  <si>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</si>
  <si>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</si>
  <si>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</si>
  <si>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</si>
  <si>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</si>
  <si>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</si>
  <si>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</si>
  <si>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</si>
  <si>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</si>
  <si>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</si>
  <si>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</si>
  <si>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</si>
  <si>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</si>
  <si>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</si>
  <si>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</si>
  <si>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</si>
  <si>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</si>
  <si>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</si>
  <si>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</si>
  <si>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</si>
  <si>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</si>
  <si>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</si>
  <si>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</si>
  <si>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</si>
  <si>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</si>
  <si>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</si>
  <si>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</si>
  <si>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</si>
  <si>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</si>
  <si>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</si>
  <si>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</si>
  <si>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</si>
  <si>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</si>
  <si>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</si>
  <si>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</si>
  <si>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</si>
  <si>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</si>
  <si>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</si>
  <si>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</si>
  <si>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</si>
  <si>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</si>
  <si>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</si>
  <si>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</si>
  <si>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</si>
  <si>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</si>
  <si>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</si>
  <si>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</si>
  <si>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</si>
  <si>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</si>
  <si>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</si>
  <si>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</si>
  <si>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</si>
  <si>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</si>
  <si>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</si>
  <si>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</si>
  <si>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</si>
  <si>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</si>
  <si>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</si>
  <si>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</si>
  <si>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</si>
  <si>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</si>
  <si>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</si>
  <si>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</si>
  <si>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</si>
  <si>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</si>
  <si>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</si>
  <si>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</si>
  <si>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</si>
  <si>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</si>
  <si>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</si>
  <si>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</si>
  <si>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</si>
  <si>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</si>
  <si>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</si>
  <si>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</si>
  <si>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</si>
  <si>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</si>
  <si>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</si>
  <si>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</si>
  <si>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</si>
  <si>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</si>
  <si>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</si>
  <si>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</si>
  <si>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</si>
  <si>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</si>
  <si>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</si>
  <si>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</si>
  <si>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</si>
  <si>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</si>
  <si>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</si>
  <si>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</si>
  <si>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</si>
  <si>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</si>
  <si>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</si>
  <si>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</si>
  <si>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</si>
  <si>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</si>
  <si>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</si>
  <si>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</si>
  <si>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</si>
  <si>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</si>
  <si>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</si>
  <si>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</si>
  <si>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</si>
  <si>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</si>
  <si>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</si>
  <si>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</si>
  <si>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</si>
  <si>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</si>
  <si>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</si>
  <si>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</si>
  <si>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</si>
  <si>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</si>
  <si>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</si>
  <si>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</si>
  <si>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</si>
  <si>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</si>
  <si>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</si>
  <si>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</si>
  <si>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</si>
  <si>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</si>
  <si>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</si>
  <si>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</si>
  <si>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</si>
  <si>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</si>
  <si>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</si>
  <si>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</si>
  <si>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</si>
  <si>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</si>
  <si>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</si>
  <si>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</si>
  <si>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</si>
  <si>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</si>
  <si>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</si>
  <si>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</si>
  <si>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</si>
  <si>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</si>
  <si>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</si>
  <si>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</si>
  <si>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</si>
  <si>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</si>
  <si>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</si>
  <si>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</si>
  <si>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</si>
  <si>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</si>
  <si>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</si>
  <si>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</si>
  <si>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</si>
  <si>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</si>
  <si>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</si>
  <si>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</si>
  <si>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</si>
  <si>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</si>
  <si>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</si>
  <si>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</si>
  <si>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</si>
  <si>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</si>
  <si>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</si>
  <si>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</si>
  <si>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</si>
  <si>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</si>
  <si>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</si>
  <si>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</si>
  <si>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</si>
  <si>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</si>
  <si>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</si>
  <si>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</si>
  <si>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</si>
  <si>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</si>
  <si>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</si>
  <si>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</si>
  <si>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</si>
  <si>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</si>
  <si>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</si>
  <si>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</si>
  <si>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</si>
  <si>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</si>
  <si>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</si>
  <si>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</si>
  <si>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</si>
  <si>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</si>
  <si>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</si>
  <si>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</si>
  <si>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</si>
  <si>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</si>
  <si>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</si>
  <si>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</si>
  <si>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</si>
  <si>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</si>
  <si>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</si>
  <si>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</si>
  <si>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</si>
  <si>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</si>
  <si>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</si>
  <si>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</si>
  <si>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</si>
  <si>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</si>
  <si>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</si>
  <si>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</si>
  <si>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</si>
  <si>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</si>
  <si>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</si>
  <si>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</si>
  <si>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</si>
  <si>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</si>
  <si>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</si>
  <si>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</si>
  <si>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</si>
  <si>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</si>
  <si>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</si>
  <si>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</si>
  <si>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</si>
  <si>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</si>
  <si>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</si>
  <si>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</si>
  <si>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</si>
  <si>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</si>
  <si>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</si>
  <si>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</si>
  <si>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</si>
  <si>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</si>
  <si>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</si>
  <si>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</si>
  <si>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</si>
  <si>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</si>
  <si>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</si>
  <si>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</si>
  <si>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</si>
  <si>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</si>
  <si>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</si>
  <si>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</si>
  <si>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</si>
  <si>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</si>
  <si>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</si>
  <si>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</si>
  <si>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</si>
  <si>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</si>
  <si>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</si>
  <si>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</si>
  <si>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</si>
  <si>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</si>
  <si>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</si>
  <si>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</si>
  <si>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</si>
  <si>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</si>
  <si>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</si>
  <si>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</si>
  <si>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</si>
  <si>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</si>
  <si>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</si>
  <si>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</si>
  <si>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</si>
  <si>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</si>
  <si>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</si>
  <si>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</si>
  <si>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</si>
  <si>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</si>
  <si>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</si>
  <si>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</si>
  <si>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</si>
  <si>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</si>
  <si>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</si>
  <si>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</si>
  <si>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</si>
  <si>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</si>
  <si>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</si>
  <si>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</si>
  <si>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</si>
  <si>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</si>
  <si>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</si>
  <si>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</si>
  <si>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</si>
  <si>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</si>
  <si>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</si>
  <si>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</si>
  <si>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</si>
  <si>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</si>
  <si>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</si>
  <si>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</si>
  <si>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</si>
  <si>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</si>
  <si>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</si>
  <si>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</si>
  <si>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</si>
  <si>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</si>
  <si>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</si>
  <si>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</si>
  <si>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</si>
  <si>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</si>
  <si>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</si>
  <si>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</si>
  <si>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</si>
  <si>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</si>
  <si>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</si>
  <si>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</si>
  <si>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</si>
  <si>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</si>
  <si>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</si>
  <si>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</si>
  <si>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</si>
  <si>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</si>
  <si>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</si>
  <si>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</si>
  <si>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</si>
  <si>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</si>
  <si>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</si>
  <si>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</si>
  <si>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</si>
  <si>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</si>
  <si>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</si>
  <si>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</si>
  <si>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</si>
  <si>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</si>
  <si>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</si>
  <si>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</si>
  <si>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</si>
  <si>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</si>
  <si>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</si>
  <si>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</si>
  <si>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</si>
  <si>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</si>
  <si>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</si>
  <si>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</si>
  <si>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</si>
  <si>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</si>
  <si>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</si>
  <si>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</si>
  <si>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</si>
  <si>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</si>
  <si>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</si>
  <si>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</si>
  <si>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</si>
  <si>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</si>
  <si>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</si>
  <si>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</si>
  <si>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</si>
  <si>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</si>
  <si>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</si>
  <si>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</si>
  <si>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</si>
  <si>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</si>
  <si>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</si>
  <si>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</si>
  <si>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</si>
  <si>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</si>
  <si>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</si>
  <si>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</si>
  <si>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</si>
  <si>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</si>
  <si>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</si>
  <si>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</si>
  <si>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</si>
  <si>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</si>
  <si>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</si>
  <si>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</si>
  <si>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</si>
  <si>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</si>
  <si>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</si>
  <si>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</si>
  <si>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</si>
  <si>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</si>
  <si>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</si>
  <si>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</si>
  <si>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</si>
  <si>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</si>
  <si>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</si>
  <si>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</si>
  <si>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</si>
  <si>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</si>
  <si>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</si>
  <si>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</si>
  <si>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</si>
  <si>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</si>
  <si>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</si>
  <si>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</si>
  <si>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</si>
  <si>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</si>
  <si>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</si>
  <si>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</si>
  <si>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</si>
  <si>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</si>
  <si>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</si>
  <si>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</si>
  <si>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</si>
  <si>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</si>
  <si>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</si>
  <si>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</si>
  <si>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</si>
  <si>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</si>
  <si>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</si>
  <si>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</si>
  <si>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</si>
  <si>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</si>
  <si>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</si>
  <si>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</si>
  <si>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</si>
  <si>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</si>
  <si>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</si>
  <si>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</si>
  <si>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</si>
  <si>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</si>
  <si>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</si>
  <si>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</si>
  <si>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</si>
  <si>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</si>
  <si>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</si>
  <si>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</si>
  <si>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</si>
  <si>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</si>
  <si>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</si>
  <si>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</si>
  <si>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</si>
  <si>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</si>
  <si>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</si>
  <si>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</si>
  <si>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</si>
  <si>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</si>
  <si>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</si>
  <si>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</si>
  <si>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</si>
  <si>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</si>
  <si>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</si>
  <si>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</si>
  <si>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</si>
  <si>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</si>
  <si>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</si>
  <si>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</si>
  <si>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</si>
  <si>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</si>
  <si>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</si>
  <si>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</si>
  <si>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</si>
  <si>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</si>
  <si>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</si>
  <si>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</si>
  <si>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</si>
  <si>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</si>
  <si>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</si>
  <si>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</si>
  <si>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</si>
  <si>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</si>
  <si>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</si>
  <si>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</si>
  <si>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</si>
  <si>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</si>
  <si>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</si>
  <si>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</si>
  <si>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</si>
  <si>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</si>
  <si>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</si>
  <si>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</si>
  <si>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</si>
  <si>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</si>
  <si>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</si>
  <si>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</si>
  <si>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</si>
  <si>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</si>
  <si>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</si>
  <si>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</si>
  <si>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</si>
  <si>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</si>
  <si>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</si>
  <si>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</si>
  <si>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</si>
  <si>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</si>
  <si>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</si>
  <si>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</si>
  <si>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</si>
  <si>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</si>
  <si>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</si>
  <si>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</si>
  <si>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</si>
  <si>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</si>
  <si>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</si>
  <si>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</si>
  <si>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</si>
  <si>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</si>
  <si>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</si>
  <si>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</si>
  <si>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</si>
  <si>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</si>
  <si>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</si>
  <si>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</si>
  <si>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</si>
  <si>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</si>
  <si>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</si>
  <si>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</si>
  <si>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</si>
  <si>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</si>
  <si>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</si>
  <si>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</si>
  <si>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</si>
  <si>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</si>
  <si>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</si>
  <si>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</si>
  <si>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</si>
  <si>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</si>
  <si>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</si>
  <si>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</si>
  <si>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</si>
  <si>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</si>
  <si>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</si>
  <si>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</si>
  <si>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</si>
  <si>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</si>
  <si>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</si>
  <si>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</si>
  <si>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</si>
  <si>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</si>
  <si>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</si>
  <si>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</si>
  <si>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</si>
  <si>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</si>
  <si>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</si>
  <si>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</si>
  <si>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</si>
  <si>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</si>
  <si>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</si>
  <si>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</si>
  <si>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</si>
  <si>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</si>
  <si>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</si>
  <si>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</si>
  <si>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</si>
  <si>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</si>
  <si>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</si>
  <si>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</si>
  <si>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</si>
  <si>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</si>
  <si>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</si>
  <si>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</si>
  <si>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</si>
  <si>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</si>
  <si>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</si>
  <si>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</si>
  <si>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</si>
  <si>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</si>
  <si>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</si>
  <si>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</si>
  <si>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</si>
  <si>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</si>
  <si>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</si>
  <si>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</si>
  <si>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</si>
  <si>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</si>
  <si>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</si>
  <si>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</si>
  <si>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</si>
  <si>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</si>
  <si>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</si>
  <si>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</si>
  <si>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</si>
  <si>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</si>
  <si>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</si>
  <si>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</si>
  <si>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</si>
  <si>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</si>
  <si>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</si>
  <si>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</si>
  <si>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</si>
  <si>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</si>
  <si>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</si>
  <si>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</si>
  <si>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</si>
  <si>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</si>
  <si>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</si>
  <si>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</si>
  <si>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</si>
  <si>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</si>
  <si>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</si>
  <si>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</si>
  <si>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</si>
  <si>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</si>
  <si>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</si>
  <si>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</si>
  <si>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</si>
  <si>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</si>
  <si>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</si>
  <si>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</si>
  <si>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</si>
  <si>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</si>
  <si>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</si>
  <si>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</si>
  <si>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</si>
  <si>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</si>
  <si>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</si>
  <si>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</si>
  <si>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</si>
  <si>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</si>
  <si>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</si>
  <si>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</si>
  <si>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</si>
  <si>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</si>
  <si>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</si>
  <si>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</si>
  <si>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</si>
  <si>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</si>
  <si>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</si>
  <si>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</si>
  <si>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</si>
  <si>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</si>
  <si>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</si>
  <si>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</si>
  <si>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</si>
  <si>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</si>
  <si>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</si>
  <si>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</si>
  <si>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</si>
  <si>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</si>
  <si>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</si>
  <si>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</si>
  <si>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</si>
  <si>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</si>
  <si>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</si>
  <si>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</si>
  <si>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</si>
  <si>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</si>
  <si>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</si>
  <si>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</si>
  <si>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</si>
  <si>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</si>
  <si>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</si>
  <si>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</si>
  <si>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</si>
  <si>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</si>
  <si>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</si>
  <si>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</si>
  <si>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</si>
  <si>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</si>
  <si>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</si>
  <si>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</si>
  <si>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</si>
  <si>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</si>
  <si>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</si>
  <si>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</si>
  <si>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</si>
  <si>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</si>
  <si>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</si>
  <si>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</si>
  <si>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</si>
  <si>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</si>
  <si>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</si>
  <si>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</si>
  <si>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</si>
  <si>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</si>
  <si>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</si>
  <si>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</si>
  <si>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</si>
  <si>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</si>
  <si>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</si>
  <si>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</si>
  <si>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</si>
  <si>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</si>
  <si>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</si>
  <si>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</si>
  <si>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</si>
  <si>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</si>
  <si>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</si>
  <si>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</si>
  <si>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</si>
  <si>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</si>
  <si>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</si>
  <si>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</si>
  <si>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</si>
  <si>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</si>
  <si>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</si>
  <si>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</si>
  <si>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</si>
  <si>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</si>
  <si>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</si>
  <si>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</si>
  <si>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</si>
  <si>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</si>
  <si>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</si>
  <si>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</si>
  <si>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</si>
  <si>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</si>
  <si>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</si>
  <si>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</si>
  <si>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</si>
  <si>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</si>
  <si>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</si>
  <si>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</si>
  <si>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</si>
  <si>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</si>
  <si>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</si>
  <si>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</si>
  <si>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</si>
  <si>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</si>
  <si>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</si>
  <si>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</si>
  <si>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</si>
  <si>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</si>
  <si>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</si>
  <si>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</si>
  <si>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</si>
  <si>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</si>
  <si>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</si>
  <si>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</si>
  <si>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</si>
  <si>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</si>
  <si>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</si>
  <si>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</si>
  <si>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</si>
  <si>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</si>
  <si>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</si>
  <si>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</si>
  <si>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</si>
  <si>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</si>
  <si>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</si>
  <si>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</si>
  <si>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</si>
  <si>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</si>
  <si>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</si>
  <si>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</si>
  <si>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</si>
  <si>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</si>
  <si>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</si>
  <si>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</si>
  <si>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</si>
  <si>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</si>
  <si>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</si>
  <si>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</si>
  <si>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</si>
  <si>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</si>
  <si>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</si>
  <si>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</si>
  <si>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</si>
  <si>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</si>
  <si>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</si>
  <si>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</si>
  <si>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</si>
  <si>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</si>
  <si>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</si>
  <si>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</si>
  <si>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</si>
  <si>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</si>
  <si>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</si>
  <si>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</si>
  <si>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</si>
  <si>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</si>
  <si>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</si>
  <si>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</si>
  <si>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</si>
  <si>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</si>
  <si>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</si>
  <si>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</si>
  <si>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</si>
  <si>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</si>
  <si>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</si>
  <si>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</si>
  <si>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</si>
  <si>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</si>
  <si>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</si>
  <si>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</si>
  <si>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</si>
  <si>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</si>
  <si>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</si>
  <si>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</si>
  <si>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</si>
  <si>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</si>
  <si>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</si>
  <si>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</si>
  <si>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</si>
  <si>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</si>
  <si>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</si>
  <si>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</si>
  <si>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</si>
  <si>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</si>
  <si>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</si>
  <si>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</si>
  <si>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</si>
  <si>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</si>
  <si>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</si>
  <si>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</si>
  <si>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</si>
  <si>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</si>
  <si>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</si>
  <si>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</si>
  <si>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</si>
  <si>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</si>
  <si>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</si>
  <si>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</si>
  <si>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</si>
  <si>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</si>
  <si>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</si>
  <si>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</si>
  <si>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</si>
  <si>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</si>
  <si>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</si>
  <si>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</si>
  <si>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</si>
  <si>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</si>
  <si>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</si>
  <si>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</si>
  <si>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</si>
  <si>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</si>
  <si>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</si>
  <si>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</si>
  <si>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</si>
  <si>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</si>
  <si>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</si>
  <si>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</si>
  <si>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</si>
  <si>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</si>
  <si>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</si>
  <si>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</si>
  <si>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</si>
  <si>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</si>
  <si>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</si>
  <si>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</si>
  <si>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</si>
  <si>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</si>
  <si>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</si>
  <si>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</si>
  <si>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</si>
  <si>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</si>
  <si>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</si>
  <si>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</si>
  <si>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</si>
  <si>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</si>
  <si>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</si>
  <si>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</si>
  <si>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</si>
  <si>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</si>
  <si>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</si>
  <si>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</si>
  <si>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</si>
  <si>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</si>
  <si>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</si>
  <si>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</si>
  <si>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</si>
  <si>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</si>
  <si>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</si>
  <si>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</si>
  <si>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</si>
  <si>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</si>
  <si>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</si>
  <si>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</si>
  <si>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</si>
  <si>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</si>
  <si>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</si>
  <si>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</si>
  <si>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</si>
  <si>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</si>
  <si>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</si>
  <si>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</si>
  <si>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</si>
  <si>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</si>
  <si>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</si>
  <si>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</si>
  <si>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</si>
  <si>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</si>
  <si>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</si>
  <si>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</si>
  <si>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</si>
  <si>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</si>
  <si>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</si>
  <si>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</si>
  <si>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</si>
  <si>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</si>
  <si>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</si>
  <si>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</si>
  <si>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</si>
  <si>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</si>
  <si>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</si>
  <si>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</si>
  <si>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</si>
  <si>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</si>
  <si>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</si>
  <si>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</si>
  <si>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</si>
  <si>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</si>
  <si>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</si>
  <si>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</si>
  <si>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</si>
  <si>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</si>
  <si>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</si>
  <si>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</si>
  <si>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</si>
  <si>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</si>
  <si>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</si>
  <si>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</si>
  <si>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</si>
  <si>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</si>
  <si>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</si>
  <si>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</si>
  <si>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</si>
  <si>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</si>
  <si>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</si>
  <si>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</si>
  <si>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</si>
  <si>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</si>
  <si>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</si>
  <si>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</si>
  <si>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</si>
  <si>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</si>
  <si>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</si>
  <si>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</si>
  <si>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</si>
  <si>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</si>
  <si>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</si>
  <si>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</si>
  <si>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</si>
  <si>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</si>
  <si>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</si>
  <si>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</si>
  <si>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</si>
  <si>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</si>
  <si>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</si>
  <si>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</si>
  <si>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</si>
  <si>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</si>
  <si>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</si>
  <si>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</si>
  <si>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</si>
  <si>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</si>
  <si>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</si>
  <si>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</si>
  <si>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</si>
  <si>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</si>
  <si>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</si>
  <si>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</si>
  <si>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</si>
  <si>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</si>
  <si>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</si>
  <si>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</si>
  <si>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</si>
  <si>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</si>
  <si>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</si>
  <si>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</si>
  <si>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</si>
  <si>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</si>
  <si>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</si>
  <si>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</si>
  <si>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</si>
  <si>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</si>
  <si>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</si>
  <si>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</si>
  <si>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</si>
  <si>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</si>
  <si>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</si>
  <si>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</si>
  <si>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</si>
  <si>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</si>
  <si>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</si>
  <si>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</si>
  <si>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</si>
  <si>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</si>
  <si>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</si>
  <si>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</si>
  <si>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</si>
  <si>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</si>
  <si>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</si>
  <si>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</si>
  <si>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</si>
  <si>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</si>
  <si>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</si>
  <si>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</si>
  <si>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</si>
  <si>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</si>
  <si>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</si>
  <si>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</si>
  <si>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</si>
  <si>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</si>
  <si>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</si>
  <si>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</si>
  <si>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</si>
  <si>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</si>
  <si>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</si>
  <si>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</si>
  <si>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</si>
  <si>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</si>
  <si>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</si>
  <si>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</si>
  <si>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</si>
  <si>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</si>
  <si>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</si>
  <si>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</si>
  <si>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</si>
  <si>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</si>
  <si>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</si>
  <si>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</si>
  <si>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</si>
  <si>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</si>
  <si>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</si>
  <si>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</si>
  <si>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</si>
  <si>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</si>
  <si>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</si>
  <si>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</si>
  <si>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</si>
  <si>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</si>
  <si>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</si>
  <si>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</si>
  <si>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</si>
  <si>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</si>
  <si>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</si>
  <si>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</si>
  <si>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</si>
  <si>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</si>
  <si>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</si>
  <si>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</si>
  <si>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</si>
  <si>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</si>
  <si>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</si>
  <si>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</si>
  <si>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</si>
  <si>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</si>
  <si>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</si>
  <si>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</si>
  <si>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</si>
  <si>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</si>
  <si>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</si>
  <si>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</si>
  <si>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</si>
  <si>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</si>
  <si>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</si>
  <si>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</si>
  <si>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</si>
  <si>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</si>
  <si>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</si>
  <si>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</si>
  <si>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</si>
  <si>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</si>
  <si>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</si>
  <si>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</si>
  <si>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</si>
  <si>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</si>
  <si>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</si>
  <si>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</si>
  <si>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</si>
  <si>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</si>
  <si>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</si>
  <si>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</si>
  <si>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</si>
  <si>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</si>
  <si>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</si>
  <si>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</si>
  <si>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</si>
  <si>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</si>
  <si>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</si>
  <si>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</si>
  <si>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</si>
  <si>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</si>
  <si>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</si>
  <si>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</si>
  <si>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</si>
  <si>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</si>
  <si>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</si>
  <si>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</si>
  <si>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</si>
  <si>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</si>
  <si>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</si>
  <si>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</si>
  <si>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</si>
  <si>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</si>
  <si>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</si>
  <si>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</si>
  <si>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</si>
  <si>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</si>
  <si>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</si>
  <si>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</si>
  <si>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</si>
  <si>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</si>
  <si>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</si>
  <si>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</si>
  <si>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</si>
  <si>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</si>
  <si>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</si>
  <si>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</si>
  <si>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</si>
  <si>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</si>
  <si>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</si>
  <si>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</si>
  <si>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</si>
  <si>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</si>
  <si>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</si>
  <si>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</si>
  <si>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</si>
  <si>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</si>
  <si>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</si>
  <si>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</si>
  <si>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</si>
  <si>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</si>
  <si>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</si>
  <si>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</si>
  <si>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</si>
  <si>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</si>
  <si>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</si>
  <si>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</si>
  <si>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</si>
  <si>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</si>
  <si>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</si>
  <si>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</si>
  <si>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</si>
  <si>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</si>
  <si>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</si>
  <si>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</si>
  <si>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</si>
  <si>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</si>
  <si>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</si>
  <si>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</si>
  <si>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</si>
  <si>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</si>
  <si>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</si>
  <si>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</si>
  <si>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</si>
  <si>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</si>
  <si>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</si>
  <si>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</si>
  <si>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</si>
  <si>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</si>
  <si>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</si>
  <si>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</si>
  <si>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</si>
  <si>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</si>
  <si>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</si>
  <si>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</si>
  <si>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</si>
  <si>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</si>
  <si>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</si>
  <si>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</si>
  <si>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</si>
  <si>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</si>
  <si>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</si>
  <si>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</si>
  <si>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</si>
  <si>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</si>
  <si>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</si>
  <si>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</si>
  <si>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</si>
  <si>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</si>
  <si>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</si>
  <si>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</si>
  <si>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</si>
  <si>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</si>
  <si>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</si>
  <si>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</si>
  <si>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</si>
  <si>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</si>
  <si>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</si>
  <si>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</si>
  <si>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</si>
  <si>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</si>
  <si>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</si>
  <si>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</si>
  <si>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</si>
  <si>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</si>
  <si>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</si>
  <si>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</si>
  <si>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</si>
  <si>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</si>
  <si>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</si>
  <si>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</si>
  <si>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</si>
  <si>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</si>
  <si>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</si>
  <si>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</si>
  <si>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</si>
  <si>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</si>
  <si>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</si>
  <si>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</si>
  <si>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</si>
  <si>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</si>
  <si>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</si>
  <si>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</si>
  <si>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</si>
  <si>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</si>
  <si>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</si>
  <si>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</si>
  <si>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</si>
  <si>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</si>
  <si>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</si>
  <si>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</si>
  <si>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</si>
  <si>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</si>
  <si>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</si>
  <si>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</si>
  <si>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</si>
  <si>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</si>
  <si>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</si>
  <si>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</si>
  <si>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</si>
  <si>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</si>
  <si>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</si>
  <si>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</si>
  <si>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</si>
  <si>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</si>
  <si>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</si>
  <si>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</si>
  <si>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</si>
  <si>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</si>
  <si>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</si>
  <si>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</si>
  <si>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</si>
  <si>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</si>
  <si>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</si>
  <si>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</si>
  <si>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</si>
  <si>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</si>
  <si>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</si>
  <si>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</si>
  <si>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</si>
  <si>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</si>
  <si>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</si>
  <si>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</si>
  <si>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</si>
  <si>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</si>
  <si>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</si>
  <si>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</si>
  <si>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</si>
  <si>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</si>
  <si>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</si>
  <si>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</si>
  <si>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</si>
  <si>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</si>
  <si>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</si>
  <si>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</si>
  <si>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</si>
  <si>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</si>
  <si>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</si>
  <si>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</si>
  <si>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</si>
  <si>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</si>
  <si>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</si>
  <si>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</si>
  <si>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</si>
  <si>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</si>
  <si>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</si>
  <si>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</si>
  <si>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</si>
  <si>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</si>
  <si>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</si>
  <si>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</si>
  <si>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</si>
  <si>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</si>
  <si>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</si>
  <si>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</si>
  <si>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</si>
  <si>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</si>
  <si>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</si>
  <si>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</si>
  <si>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</si>
  <si>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</si>
  <si>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</si>
  <si>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</si>
  <si>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</si>
  <si>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</si>
  <si>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</si>
  <si>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</si>
  <si>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</si>
  <si>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</si>
  <si>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</si>
  <si>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</si>
  <si>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</si>
  <si>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</si>
  <si>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</si>
  <si>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</si>
  <si>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</si>
  <si>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</si>
  <si>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</si>
  <si>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</si>
  <si>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</si>
  <si>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</si>
  <si>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</si>
  <si>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</si>
  <si>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</si>
  <si>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</si>
  <si>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</si>
  <si>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</si>
  <si>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</si>
  <si>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</si>
  <si>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</si>
  <si>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</si>
  <si>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</si>
  <si>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</si>
  <si>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</si>
  <si>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</si>
  <si>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</si>
  <si>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</si>
  <si>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</si>
  <si>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</si>
  <si>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</si>
  <si>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</si>
  <si>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</si>
  <si>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</si>
  <si>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</si>
  <si>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</si>
  <si>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</si>
  <si>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</si>
  <si>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</si>
  <si>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</si>
  <si>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</si>
  <si>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</si>
  <si>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</si>
  <si>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</si>
  <si>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</si>
  <si>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</si>
  <si>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</si>
  <si>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</si>
  <si>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</si>
  <si>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</si>
  <si>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</si>
  <si>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</si>
  <si>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</si>
  <si>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</si>
  <si>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</si>
  <si>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</si>
  <si>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</si>
  <si>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</si>
  <si>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</si>
  <si>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</si>
  <si>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</si>
  <si>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</si>
  <si>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</si>
  <si>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</si>
  <si>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</si>
  <si>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</si>
  <si>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</si>
  <si>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</si>
  <si>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</si>
  <si>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</si>
  <si>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</si>
  <si>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</si>
  <si>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</si>
  <si>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</si>
  <si>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</si>
  <si>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</si>
  <si>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</si>
  <si>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</si>
  <si>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</si>
  <si>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</si>
  <si>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</si>
  <si>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</si>
  <si>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</si>
  <si>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</si>
  <si>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</si>
  <si>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</si>
  <si>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</si>
  <si>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</si>
  <si>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</si>
  <si>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</si>
  <si>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</si>
  <si>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</si>
  <si>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</si>
  <si>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</si>
  <si>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</si>
  <si>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</si>
  <si>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</si>
  <si>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</si>
  <si>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</si>
  <si>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</si>
  <si>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</si>
  <si>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</si>
  <si>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</si>
  <si>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</si>
  <si>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</si>
  <si>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</si>
  <si>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</si>
  <si>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</si>
  <si>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</si>
  <si>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</si>
  <si>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</si>
  <si>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</si>
  <si>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</si>
  <si>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</si>
  <si>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</si>
  <si>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</si>
  <si>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</si>
  <si>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</si>
  <si>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</si>
  <si>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</si>
  <si>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</si>
  <si>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</si>
  <si>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</si>
  <si>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</si>
  <si>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</si>
  <si>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</si>
  <si>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</si>
  <si>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</si>
  <si>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</si>
  <si>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</si>
  <si>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</si>
  <si>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</si>
  <si>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</si>
  <si>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</si>
  <si>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</si>
  <si>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</si>
  <si>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</si>
  <si>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</si>
  <si>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</si>
  <si>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</si>
  <si>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</si>
  <si>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</si>
  <si>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</si>
  <si>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</si>
  <si>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</si>
  <si>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</si>
  <si>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</si>
  <si>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</si>
  <si>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</si>
  <si>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</si>
  <si>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</si>
  <si>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</si>
  <si>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</si>
  <si>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</si>
  <si>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</si>
  <si>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</si>
  <si>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</si>
  <si>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</si>
  <si>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</si>
  <si>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</si>
  <si>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</si>
  <si>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</si>
  <si>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</si>
  <si>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</si>
  <si>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</si>
  <si>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</si>
  <si>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</si>
  <si>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</si>
  <si>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</si>
  <si>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</si>
  <si>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</si>
  <si>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</si>
  <si>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</si>
  <si>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</si>
  <si>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</si>
  <si>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</si>
  <si>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</si>
  <si>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</si>
  <si>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</si>
  <si>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</si>
  <si>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</si>
  <si>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</si>
  <si>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</si>
  <si>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</si>
  <si>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</si>
  <si>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</si>
  <si>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</si>
  <si>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</si>
  <si>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</si>
  <si>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</si>
  <si>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</si>
  <si>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</si>
  <si>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</si>
  <si>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</si>
  <si>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</si>
  <si>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</si>
  <si>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</si>
  <si>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</si>
  <si>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</si>
  <si>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</si>
  <si>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</si>
  <si>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</si>
  <si>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</si>
  <si>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</si>
  <si>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</si>
  <si>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</si>
  <si>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</si>
  <si>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</si>
  <si>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</si>
  <si>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</si>
  <si>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</si>
  <si>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</si>
  <si>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</si>
  <si>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</si>
  <si>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</si>
  <si>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</si>
  <si>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</si>
  <si>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</si>
  <si>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</si>
  <si>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</si>
  <si>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</si>
  <si>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</si>
  <si>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</si>
  <si>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</si>
  <si>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</si>
  <si>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</si>
  <si>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</si>
  <si>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</si>
  <si>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</si>
  <si>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</si>
  <si>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</si>
  <si>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</si>
  <si>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</si>
  <si>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</si>
  <si>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</si>
  <si>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</si>
  <si>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</si>
  <si>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</si>
  <si>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</si>
  <si>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</si>
  <si>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</si>
  <si>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</si>
  <si>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</si>
  <si>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</si>
  <si>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</si>
  <si>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</si>
  <si>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</si>
  <si>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</si>
  <si>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</si>
  <si>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</si>
  <si>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</si>
  <si>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</si>
  <si>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</si>
  <si>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</si>
  <si>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</si>
  <si>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</si>
  <si>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</si>
  <si>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</si>
  <si>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</si>
  <si>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</si>
  <si>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</si>
  <si>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</si>
  <si>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</si>
  <si>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</si>
  <si>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</si>
  <si>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</si>
  <si>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</si>
  <si>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</si>
  <si>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</si>
  <si>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</si>
  <si>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</si>
  <si>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</si>
  <si>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</si>
  <si>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</si>
  <si>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</si>
  <si>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</si>
  <si>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</si>
  <si>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</si>
  <si>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</si>
  <si>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</si>
  <si>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</si>
  <si>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</si>
  <si>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</si>
  <si>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</si>
  <si>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</si>
  <si>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</si>
  <si>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</si>
  <si>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</si>
  <si>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</si>
  <si>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</si>
  <si>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</si>
  <si>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</si>
  <si>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</si>
  <si>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</si>
  <si>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</si>
  <si>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</si>
  <si>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</si>
  <si>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</si>
  <si>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</si>
  <si>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</si>
  <si>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</si>
  <si>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</si>
  <si>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</si>
  <si>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</si>
  <si>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</si>
  <si>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</si>
  <si>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</si>
  <si>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</si>
  <si>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</si>
  <si>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</si>
  <si>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</si>
  <si>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</si>
  <si>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</si>
  <si>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</si>
  <si>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</si>
  <si>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</si>
  <si>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</si>
  <si>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</si>
  <si>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</si>
  <si>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</si>
  <si>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</si>
  <si>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</si>
  <si>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</si>
  <si>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</si>
  <si>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</si>
  <si>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</si>
  <si>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</si>
  <si>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</si>
  <si>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</si>
  <si>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</si>
  <si>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</si>
  <si>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</si>
  <si>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</si>
  <si>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</si>
  <si>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</si>
  <si>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</si>
  <si>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</si>
  <si>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</si>
  <si>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</si>
  <si>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</si>
  <si>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</si>
  <si>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</si>
  <si>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</si>
  <si>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</si>
  <si>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</si>
  <si>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</si>
  <si>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</si>
  <si>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</si>
  <si>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</si>
  <si>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</si>
  <si>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</si>
  <si>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</si>
  <si>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</si>
  <si>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</si>
  <si>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</si>
  <si>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</si>
  <si>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</si>
  <si>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</si>
  <si>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</si>
  <si>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</si>
  <si>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</si>
  <si>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</si>
  <si>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</si>
  <si>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</si>
  <si>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</si>
  <si>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</si>
  <si>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</si>
  <si>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</si>
  <si>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</si>
  <si>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</si>
  <si>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</si>
  <si>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</si>
  <si>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</si>
  <si>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</si>
  <si>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</si>
  <si>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</si>
  <si>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</si>
  <si>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</si>
  <si>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</si>
  <si>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</si>
  <si>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</si>
  <si>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</si>
  <si>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</si>
  <si>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</si>
  <si>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</si>
  <si>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</si>
  <si>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</si>
  <si>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</si>
  <si>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</si>
  <si>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</si>
  <si>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</si>
  <si>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</si>
  <si>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</si>
  <si>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</si>
  <si>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</si>
  <si>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</si>
  <si>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</si>
  <si>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</si>
  <si>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</si>
  <si>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</si>
  <si>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</si>
  <si>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</si>
  <si>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</si>
  <si>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</si>
  <si>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</si>
  <si>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</si>
  <si>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</si>
  <si>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</si>
  <si>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</si>
  <si>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</si>
  <si>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</si>
  <si>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</si>
  <si>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</si>
  <si>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</si>
  <si>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</si>
  <si>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</si>
  <si>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</si>
  <si>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</si>
  <si>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</si>
  <si>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</si>
  <si>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</si>
  <si>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</si>
  <si>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</si>
  <si>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</si>
  <si>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</si>
  <si>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</si>
  <si>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</si>
  <si>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</si>
  <si>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</si>
  <si>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</si>
  <si>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</si>
  <si>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</si>
  <si>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</si>
  <si>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</si>
  <si>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</si>
  <si>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</si>
  <si>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</si>
  <si>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</si>
  <si>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</si>
  <si>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</si>
  <si>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</si>
  <si>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</si>
  <si>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</si>
  <si>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</si>
  <si>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</si>
  <si>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</si>
  <si>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</si>
  <si>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</si>
  <si>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</si>
  <si>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</si>
  <si>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</si>
  <si>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</si>
  <si>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</si>
  <si>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</si>
  <si>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</si>
  <si>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</si>
  <si>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</si>
  <si>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</si>
  <si>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</si>
  <si>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</si>
  <si>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</si>
  <si>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</si>
  <si>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</si>
  <si>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</si>
  <si>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</si>
  <si>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</si>
  <si>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</si>
  <si>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</si>
  <si>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</si>
  <si>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</si>
  <si>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</si>
  <si>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</si>
  <si>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</si>
  <si>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</si>
  <si>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</si>
  <si>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</si>
  <si>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</si>
  <si>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</si>
  <si>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</si>
  <si>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</si>
  <si>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</si>
  <si>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</si>
  <si>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</si>
  <si>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</si>
  <si>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</si>
  <si>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</si>
  <si>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</si>
  <si>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</si>
  <si>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</si>
  <si>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</si>
  <si>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</si>
  <si>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</si>
  <si>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</si>
  <si>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</si>
  <si>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</si>
  <si>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</si>
  <si>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</si>
  <si>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</si>
  <si>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</si>
  <si>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</si>
  <si>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</si>
  <si>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</si>
  <si>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</si>
  <si>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</si>
  <si>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</si>
  <si>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</si>
  <si>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</si>
  <si>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</si>
  <si>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</si>
  <si>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</si>
  <si>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</si>
  <si>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</si>
  <si>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</si>
  <si>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</si>
  <si>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</si>
  <si>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</si>
  <si>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</si>
  <si>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</si>
  <si>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</si>
  <si>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</si>
  <si>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</si>
  <si>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</si>
  <si>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</si>
  <si>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</si>
  <si>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</si>
  <si>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</si>
  <si>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</si>
  <si>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</si>
  <si>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</si>
  <si>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</si>
  <si>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</si>
  <si>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</si>
  <si>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</si>
  <si>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</si>
  <si>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</si>
  <si>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</si>
  <si>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</si>
  <si>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</si>
  <si>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</si>
  <si>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</si>
  <si>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</si>
  <si>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</si>
  <si>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</si>
  <si>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</si>
  <si>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</si>
  <si>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</si>
  <si>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</si>
  <si>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</si>
  <si>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</si>
  <si>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</si>
  <si>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</si>
  <si>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</si>
  <si>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</si>
  <si>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</si>
  <si>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</si>
  <si>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</si>
  <si>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</si>
  <si>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</si>
  <si>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</si>
  <si>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</si>
  <si>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</si>
  <si>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</si>
  <si>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</si>
  <si>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</si>
  <si>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</si>
  <si>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</si>
  <si>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</si>
  <si>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</si>
  <si>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</si>
  <si>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</si>
  <si>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</si>
  <si>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</si>
  <si>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</si>
  <si>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</si>
  <si>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</si>
  <si>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</si>
  <si>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</si>
  <si>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</si>
  <si>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</si>
  <si>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</si>
  <si>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</si>
  <si>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</si>
  <si>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</si>
  <si>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</si>
  <si>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</si>
  <si>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</si>
  <si>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</si>
  <si>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</si>
  <si>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</si>
  <si>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</si>
  <si>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</si>
  <si>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</si>
  <si>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</si>
  <si>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</si>
  <si>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</si>
  <si>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</si>
  <si>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</si>
  <si>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</si>
  <si>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</si>
  <si>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</si>
  <si>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</si>
  <si>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</si>
  <si>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</si>
  <si>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</si>
  <si>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</si>
  <si>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</si>
  <si>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</si>
  <si>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</si>
  <si>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</si>
  <si>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</si>
  <si>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</si>
  <si>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</si>
  <si>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</si>
  <si>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</si>
  <si>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</si>
  <si>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</si>
  <si>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</si>
  <si>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</si>
  <si>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</si>
  <si>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</si>
  <si>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</si>
  <si>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</si>
  <si>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</si>
  <si>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</si>
  <si>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</si>
  <si>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</si>
  <si>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</si>
  <si>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</si>
  <si>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</si>
  <si>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</si>
  <si>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</si>
  <si>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</si>
  <si>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</si>
  <si>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</si>
  <si>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</si>
  <si>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</si>
  <si>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</si>
  <si>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</si>
  <si>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</si>
  <si>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</si>
  <si>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</si>
  <si>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</si>
  <si>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</si>
  <si>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</si>
  <si>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</si>
  <si>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</si>
  <si>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</si>
  <si>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</si>
  <si>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</si>
  <si>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</si>
  <si>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</si>
  <si>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</si>
  <si>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</si>
  <si>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</si>
  <si>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</si>
  <si>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</si>
  <si>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</si>
  <si>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</si>
  <si>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</si>
  <si>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</si>
  <si>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</si>
  <si>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</si>
  <si>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</si>
  <si>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</si>
  <si>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</si>
  <si>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</si>
  <si>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</si>
  <si>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</si>
  <si>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</si>
  <si>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</si>
  <si>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</si>
  <si>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</si>
  <si>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</si>
  <si>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</si>
  <si>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</si>
  <si>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</si>
  <si>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</si>
  <si>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</si>
  <si>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</si>
  <si>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</si>
  <si>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</si>
  <si>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</si>
  <si>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</si>
  <si>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</si>
  <si>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</si>
  <si>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</si>
  <si>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</si>
  <si>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</si>
  <si>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</si>
  <si>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</si>
  <si>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</si>
  <si>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</si>
  <si>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</si>
  <si>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</si>
  <si>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</si>
  <si>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</si>
  <si>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</si>
  <si>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</si>
  <si>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</si>
  <si>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</si>
  <si>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</si>
  <si>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</si>
  <si>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</si>
  <si>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</si>
  <si>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</si>
  <si>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</si>
  <si>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</si>
  <si>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</si>
  <si>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</si>
  <si>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</si>
  <si>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</si>
  <si>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</si>
  <si>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</si>
  <si>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</si>
  <si>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</si>
  <si>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</si>
  <si>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</si>
  <si>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</si>
  <si>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</si>
  <si>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</si>
  <si>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</si>
  <si>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</si>
  <si>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</si>
  <si>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</si>
  <si>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</si>
  <si>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</si>
  <si>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</si>
  <si>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</si>
  <si>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</si>
  <si>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</si>
  <si>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</si>
  <si>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</si>
  <si>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</si>
  <si>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</si>
  <si>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</si>
  <si>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</si>
  <si>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</si>
  <si>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</si>
  <si>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</si>
  <si>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</si>
  <si>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</si>
  <si>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</si>
  <si>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</si>
  <si>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</si>
  <si>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</si>
  <si>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</si>
  <si>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</si>
  <si>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</si>
  <si>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</si>
  <si>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</si>
  <si>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</si>
  <si>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</si>
  <si>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</si>
  <si>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</si>
  <si>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</si>
  <si>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</si>
  <si>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</si>
  <si>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</si>
  <si>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</si>
  <si>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</si>
  <si>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</si>
  <si>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</si>
  <si>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</si>
  <si>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</si>
  <si>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</si>
  <si>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</si>
  <si>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</si>
  <si>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</si>
  <si>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</si>
  <si>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</si>
  <si>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</si>
  <si>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</si>
  <si>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</si>
  <si>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</si>
  <si>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</si>
  <si>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</si>
  <si>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</si>
  <si>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</si>
  <si>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</si>
  <si>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</si>
  <si>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</si>
  <si>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</si>
  <si>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</si>
  <si>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</si>
  <si>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</si>
  <si>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</si>
  <si>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</si>
  <si>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</si>
  <si>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</si>
  <si>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</si>
  <si>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</si>
  <si>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</si>
  <si>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</si>
  <si>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</si>
  <si>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</si>
  <si>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</si>
  <si>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</si>
  <si>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</si>
  <si>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</si>
  <si>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</si>
  <si>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</si>
  <si>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</si>
  <si>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</si>
  <si>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</si>
  <si>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</si>
  <si>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</si>
  <si>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</si>
  <si>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</si>
  <si>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</si>
  <si>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</si>
  <si>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</si>
  <si>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</si>
  <si>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</si>
  <si>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</si>
  <si>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</si>
  <si>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</si>
  <si>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</si>
  <si>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</si>
  <si>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</si>
  <si>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</si>
  <si>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</si>
  <si>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</si>
  <si>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</si>
  <si>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</si>
  <si>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</si>
  <si>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</si>
  <si>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</si>
  <si>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</si>
  <si>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</si>
  <si>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</si>
  <si>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</si>
  <si>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</si>
  <si>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</si>
  <si>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</si>
  <si>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</si>
  <si>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</si>
  <si>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</si>
  <si>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</si>
  <si>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</si>
  <si>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</si>
  <si>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</si>
  <si>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</si>
  <si>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</si>
  <si>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</si>
  <si>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</si>
  <si>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</si>
  <si>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</si>
  <si>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</si>
  <si>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</si>
  <si>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</si>
  <si>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</si>
  <si>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</si>
  <si>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</si>
  <si>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</si>
  <si>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</si>
  <si>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</si>
  <si>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</si>
  <si>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</si>
  <si>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</si>
  <si>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</si>
  <si>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</si>
  <si>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</si>
  <si>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</si>
  <si>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</si>
  <si>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</si>
  <si>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</si>
  <si>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</si>
  <si>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</si>
  <si>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</si>
  <si>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</si>
  <si>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</si>
  <si>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</si>
  <si>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</si>
  <si>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</si>
  <si>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</si>
  <si>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</si>
  <si>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</si>
  <si>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</si>
  <si>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</si>
  <si>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</si>
  <si>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</si>
  <si>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</si>
  <si>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</si>
  <si>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</si>
  <si>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</si>
  <si>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</si>
  <si>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</si>
  <si>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</si>
  <si>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</si>
  <si>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</si>
  <si>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</si>
  <si>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</si>
  <si>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</si>
  <si>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</si>
  <si>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</si>
  <si>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</si>
  <si>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</si>
  <si>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</si>
  <si>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</si>
  <si>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</si>
  <si>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</si>
  <si>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</si>
  <si>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</si>
  <si>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</si>
  <si>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</si>
  <si>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</si>
  <si>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</si>
  <si>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</si>
  <si>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</si>
  <si>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</si>
  <si>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</si>
  <si>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</si>
  <si>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</si>
  <si>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</si>
  <si>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</si>
  <si>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</si>
  <si>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</si>
  <si>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</si>
  <si>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</si>
  <si>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</si>
  <si>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</si>
  <si>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</si>
  <si>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</si>
  <si>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</si>
  <si>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</si>
  <si>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</si>
  <si>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</si>
  <si>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</si>
  <si>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</si>
  <si>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</si>
  <si>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</si>
  <si>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</si>
  <si>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</si>
  <si>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</si>
  <si>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</si>
  <si>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</si>
  <si>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</si>
  <si>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</si>
  <si>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</si>
  <si>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</si>
  <si>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</si>
  <si>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</si>
  <si>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</si>
  <si>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</si>
  <si>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</si>
  <si>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</si>
  <si>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</si>
  <si>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</si>
  <si>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</si>
  <si>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</si>
  <si>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</si>
  <si>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</si>
  <si>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</si>
  <si>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</si>
  <si>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</si>
  <si>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</si>
  <si>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</si>
  <si>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</si>
  <si>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</si>
  <si>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</si>
  <si>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</si>
  <si>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</si>
  <si>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</si>
  <si>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</si>
  <si>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</si>
  <si>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</si>
  <si>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</si>
  <si>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</si>
  <si>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</si>
  <si>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</si>
  <si>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</si>
  <si>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</si>
  <si>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</si>
  <si>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</si>
  <si>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</si>
  <si>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</si>
  <si>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</si>
  <si>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</si>
  <si>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</si>
  <si>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</si>
  <si>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</si>
  <si>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</si>
  <si>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</si>
  <si>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</si>
  <si>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</si>
  <si>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</si>
  <si>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</si>
  <si>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</si>
  <si>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</si>
  <si>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</si>
  <si>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</si>
  <si>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</si>
  <si>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</si>
  <si>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</si>
  <si>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</si>
  <si>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</si>
  <si>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</si>
  <si>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</si>
  <si>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</si>
  <si>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</si>
  <si>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</si>
  <si>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</si>
  <si>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</si>
  <si>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</si>
  <si>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</si>
  <si>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</si>
  <si>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</si>
  <si>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</si>
  <si>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</si>
  <si>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</si>
  <si>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</si>
  <si>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</si>
  <si>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</si>
  <si>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</si>
  <si>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</si>
  <si>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</si>
  <si>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</si>
  <si>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</si>
  <si>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</si>
  <si>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</si>
  <si>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</si>
  <si>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</si>
  <si>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</si>
  <si>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</si>
  <si>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</si>
  <si>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</si>
  <si>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</si>
  <si>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</si>
  <si>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</si>
  <si>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</si>
  <si>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</si>
  <si>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</si>
  <si>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</si>
  <si>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</si>
  <si>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</si>
  <si>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</si>
  <si>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</si>
  <si>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</si>
  <si>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</si>
  <si>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</si>
  <si>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</si>
  <si>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</si>
  <si>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</si>
  <si>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</si>
  <si>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</si>
  <si>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</si>
  <si>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</si>
  <si>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</si>
  <si>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</si>
  <si>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</si>
  <si>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</si>
  <si>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</si>
  <si>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</si>
  <si>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</si>
  <si>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</si>
  <si>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</si>
  <si>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</si>
  <si>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</si>
  <si>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</si>
  <si>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</si>
  <si>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</si>
  <si>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</si>
  <si>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</si>
  <si>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</si>
  <si>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</si>
  <si>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</si>
  <si>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</si>
  <si>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</si>
  <si>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</si>
  <si>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</si>
  <si>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</si>
  <si>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</si>
  <si>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</si>
  <si>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</si>
  <si>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</si>
  <si>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</si>
  <si>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</si>
  <si>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</si>
  <si>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</si>
  <si>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</si>
  <si>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</si>
  <si>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</si>
  <si>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</si>
  <si>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</si>
  <si>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</si>
  <si>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</si>
  <si>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</si>
  <si>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</si>
  <si>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</si>
  <si>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</si>
  <si>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</si>
  <si>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</si>
  <si>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</si>
  <si>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</si>
  <si>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</si>
  <si>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</si>
  <si>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</si>
  <si>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</si>
  <si>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</si>
  <si>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</si>
  <si>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</si>
  <si>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</si>
  <si>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</si>
  <si>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</si>
  <si>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</si>
  <si>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</si>
  <si>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</si>
  <si>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</si>
  <si>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</si>
  <si>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</si>
  <si>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</si>
  <si>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</si>
  <si>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</si>
  <si>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</si>
  <si>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</si>
  <si>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</si>
  <si>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</si>
  <si>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</si>
  <si>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</si>
  <si>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</si>
  <si>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</si>
  <si>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</si>
  <si>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</si>
  <si>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</si>
  <si>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</si>
  <si>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</si>
  <si>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</si>
  <si>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</si>
  <si>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</si>
  <si>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</si>
  <si>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</si>
  <si>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</si>
  <si>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</si>
  <si>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</si>
  <si>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</si>
  <si>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</si>
  <si>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</si>
  <si>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</si>
  <si>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</si>
  <si>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</si>
  <si>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</si>
  <si>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</si>
  <si>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</si>
  <si>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</si>
  <si>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</si>
  <si>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</si>
  <si>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</si>
  <si>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</si>
  <si>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</si>
  <si>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</si>
  <si>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</si>
  <si>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</si>
  <si>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</si>
  <si>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</si>
  <si>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</si>
  <si>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</si>
  <si>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</si>
  <si>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</si>
  <si>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</si>
  <si>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</si>
  <si>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</si>
  <si>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</si>
  <si>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</si>
  <si>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</si>
  <si>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</si>
  <si>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</si>
  <si>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</si>
  <si>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</si>
  <si>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</si>
  <si>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</si>
  <si>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</si>
  <si>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</si>
  <si>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</si>
  <si>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</si>
  <si>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</si>
  <si>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</si>
  <si>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</si>
  <si>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</si>
  <si>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</si>
  <si>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</si>
  <si>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</si>
  <si>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</si>
  <si>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</si>
  <si>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</si>
  <si>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</si>
  <si>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</si>
  <si>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</si>
  <si>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</si>
  <si>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</si>
  <si>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</si>
  <si>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</si>
  <si>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</si>
  <si>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</si>
  <si>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</si>
  <si>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</si>
  <si>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</si>
  <si>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</si>
  <si>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</si>
  <si>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</si>
  <si>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</si>
  <si>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</si>
  <si>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</si>
  <si>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</si>
  <si>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</si>
  <si>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</si>
  <si>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</si>
  <si>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</si>
  <si>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</si>
  <si>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</si>
  <si>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</si>
  <si>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</si>
  <si>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</si>
  <si>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</si>
  <si>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</si>
  <si>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</si>
  <si>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</si>
  <si>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</si>
  <si>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</si>
  <si>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</si>
  <si>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</si>
  <si>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</si>
  <si>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</si>
  <si>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</si>
  <si>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</si>
  <si>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</si>
  <si>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</si>
  <si>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</si>
  <si>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</si>
  <si>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</si>
  <si>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</si>
  <si>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</si>
  <si>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</si>
  <si>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</si>
  <si>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</si>
  <si>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</si>
  <si>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</si>
  <si>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</si>
  <si>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</si>
  <si>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</si>
  <si>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</si>
  <si>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</si>
  <si>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</si>
  <si>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</si>
  <si>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</si>
  <si>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</si>
  <si>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</si>
  <si>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</si>
  <si>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</si>
  <si>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</si>
  <si>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</si>
  <si>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</si>
  <si>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</si>
  <si>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</si>
  <si>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</si>
  <si>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</si>
  <si>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</si>
  <si>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</si>
  <si>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</si>
  <si>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</si>
  <si>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</si>
  <si>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</si>
  <si>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</si>
  <si>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</si>
  <si>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</si>
  <si>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</si>
  <si>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</si>
  <si>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</si>
  <si>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</si>
  <si>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</si>
  <si>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</si>
  <si>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</si>
  <si>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</si>
  <si>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</si>
  <si>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</si>
  <si>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</si>
  <si>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</si>
  <si>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</si>
  <si>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</si>
  <si>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</si>
  <si>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</si>
  <si>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</si>
  <si>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</si>
  <si>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</si>
  <si>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</si>
  <si>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</si>
  <si>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</si>
  <si>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</si>
  <si>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</si>
  <si>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</si>
  <si>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</si>
  <si>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</si>
  <si>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</si>
  <si>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</si>
  <si>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</si>
  <si>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</si>
  <si>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</si>
  <si>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</si>
  <si>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</si>
  <si>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</si>
  <si>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</si>
  <si>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</si>
  <si>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</si>
  <si>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</si>
  <si>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</si>
  <si>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</si>
  <si>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</si>
  <si>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</si>
  <si>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</si>
  <si>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</si>
  <si>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</si>
  <si>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</si>
  <si>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</si>
  <si>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</si>
  <si>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</si>
  <si>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</si>
  <si>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</si>
  <si>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</si>
  <si>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</si>
  <si>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</si>
  <si>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</si>
  <si>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</si>
  <si>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</si>
  <si>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</si>
  <si>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</si>
  <si>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</si>
  <si>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</si>
  <si>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</si>
  <si>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</si>
  <si>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</si>
  <si>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</si>
  <si>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</si>
  <si>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</si>
  <si>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</si>
  <si>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</si>
  <si>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</si>
  <si>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</si>
  <si>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</si>
  <si>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</si>
  <si>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</si>
  <si>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</si>
  <si>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</si>
  <si>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</si>
  <si>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</si>
  <si>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</si>
  <si>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</si>
  <si>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</si>
  <si>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</si>
  <si>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</si>
  <si>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</si>
  <si>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</si>
  <si>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</si>
  <si>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</si>
  <si>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</si>
  <si>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</si>
  <si>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</si>
  <si>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</si>
  <si>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</si>
  <si>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</si>
  <si>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</si>
  <si>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</si>
  <si>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</si>
  <si>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</si>
  <si>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</si>
  <si>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</si>
  <si>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</si>
  <si>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</si>
  <si>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</si>
  <si>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</si>
  <si>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</si>
  <si>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</si>
  <si>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</si>
  <si>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</si>
  <si>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</si>
  <si>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</si>
  <si>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</si>
  <si>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</si>
  <si>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</si>
  <si>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</si>
  <si>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</si>
  <si>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</si>
  <si>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</si>
  <si>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</si>
  <si>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</si>
  <si>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</si>
  <si>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</si>
  <si>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</si>
  <si>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</si>
  <si>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</si>
  <si>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</si>
  <si>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</si>
  <si>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</si>
  <si>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</si>
  <si>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</si>
  <si>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</si>
  <si>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</si>
  <si>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</si>
  <si>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</si>
  <si>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</si>
  <si>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</si>
  <si>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</si>
  <si>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</si>
  <si>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</si>
  <si>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</si>
  <si>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</si>
  <si>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</si>
  <si>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</si>
  <si>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</si>
  <si>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</si>
  <si>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</si>
  <si>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</si>
  <si>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</si>
  <si>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</si>
  <si>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</si>
  <si>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</si>
  <si>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</si>
  <si>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</si>
  <si>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</si>
  <si>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</si>
  <si>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</si>
  <si>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</si>
  <si>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</si>
  <si>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</si>
  <si>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</si>
  <si>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</si>
  <si>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</si>
  <si>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</si>
  <si>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</si>
  <si>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</si>
  <si>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</si>
  <si>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</si>
  <si>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</si>
  <si>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</si>
  <si>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</si>
  <si>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</si>
  <si>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</si>
  <si>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</si>
  <si>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</si>
  <si>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</si>
  <si>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</si>
  <si>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</si>
  <si>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</si>
  <si>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</si>
  <si>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</si>
  <si>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</si>
  <si>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</si>
  <si>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</si>
  <si>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</si>
  <si>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</si>
  <si>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</si>
  <si>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</si>
  <si>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</si>
  <si>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</si>
  <si>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</si>
  <si>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</si>
  <si>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</si>
  <si>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</si>
  <si>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</si>
  <si>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</si>
  <si>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</si>
  <si>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</si>
  <si>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</si>
  <si>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</si>
  <si>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</si>
  <si>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</si>
  <si>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</si>
  <si>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</si>
  <si>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</si>
  <si>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</si>
  <si>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</si>
  <si>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</si>
  <si>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</si>
  <si>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</si>
  <si>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</si>
  <si>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</si>
  <si>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</si>
  <si>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</si>
  <si>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</si>
  <si>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</si>
  <si>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</si>
  <si>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</si>
  <si>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</si>
  <si>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</si>
  <si>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</si>
  <si>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</si>
  <si>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</si>
  <si>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</si>
  <si>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</si>
  <si>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</si>
  <si>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</si>
  <si>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</si>
  <si>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</si>
  <si>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</si>
  <si>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</si>
  <si>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</si>
  <si>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</si>
  <si>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</si>
  <si>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</si>
  <si>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</si>
  <si>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</si>
  <si>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</si>
  <si>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</si>
  <si>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</si>
  <si>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</si>
  <si>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</si>
  <si>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</si>
  <si>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</si>
  <si>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</si>
  <si>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</si>
  <si>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</si>
  <si>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</si>
  <si>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</si>
  <si>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</si>
  <si>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</si>
  <si>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</si>
  <si>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</si>
  <si>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</si>
  <si>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</si>
  <si>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</si>
  <si>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</si>
  <si>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</si>
  <si>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</si>
  <si>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</si>
  <si>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</si>
  <si>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</si>
  <si>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</si>
  <si>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</si>
  <si>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</si>
  <si>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</si>
  <si>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</si>
  <si>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</si>
  <si>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</si>
  <si>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</si>
  <si>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</si>
  <si>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</si>
  <si>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</si>
  <si>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</si>
  <si>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</si>
  <si>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</si>
  <si>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</si>
  <si>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</si>
  <si>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</si>
  <si>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</si>
  <si>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</si>
  <si>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</si>
  <si>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</si>
  <si>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</si>
  <si>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</si>
  <si>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</si>
  <si>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</si>
  <si>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</si>
  <si>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</si>
  <si>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</si>
  <si>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</si>
  <si>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</si>
  <si>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</si>
  <si>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</si>
  <si>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</si>
  <si>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</si>
  <si>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</si>
  <si>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</si>
  <si>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</si>
  <si>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</si>
  <si>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</si>
  <si>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</si>
  <si>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</si>
  <si>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</si>
  <si>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</si>
  <si>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</si>
  <si>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</si>
  <si>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</si>
  <si>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</si>
  <si>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</si>
  <si>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</si>
  <si>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</si>
  <si>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</si>
  <si>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</si>
  <si>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</si>
  <si>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</si>
  <si>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</si>
  <si>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</si>
  <si>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</si>
  <si>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</si>
  <si>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</si>
  <si>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</si>
  <si>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</si>
  <si>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</si>
  <si>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</si>
  <si>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</si>
  <si>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</si>
  <si>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</si>
  <si>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</si>
  <si>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</si>
  <si>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</si>
  <si>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</si>
  <si>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</si>
  <si>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</si>
  <si>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</si>
  <si>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</si>
  <si>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</si>
  <si>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</si>
  <si>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</si>
  <si>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</si>
  <si>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</si>
  <si>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</si>
  <si>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</si>
  <si>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</si>
  <si>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</si>
  <si>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</si>
  <si>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</si>
  <si>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</si>
  <si>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</si>
  <si>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</si>
  <si>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</si>
  <si>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</si>
  <si>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</si>
  <si>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</si>
  <si>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</si>
  <si>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</si>
  <si>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</si>
  <si>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</si>
  <si>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</si>
  <si>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</si>
  <si>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</si>
  <si>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</si>
  <si>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</si>
  <si>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</si>
  <si>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</si>
  <si>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</si>
  <si>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</si>
  <si>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</si>
  <si>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</si>
  <si>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</si>
  <si>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</si>
  <si>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</si>
  <si>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</si>
  <si>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</si>
  <si>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</si>
  <si>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</si>
  <si>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</si>
  <si>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</si>
  <si>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</si>
  <si>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</si>
  <si>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</si>
  <si>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</si>
  <si>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</si>
  <si>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</si>
  <si>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</si>
  <si>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</si>
  <si>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</si>
  <si>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</si>
  <si>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</si>
  <si>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</si>
  <si>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</si>
  <si>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</si>
  <si>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</si>
  <si>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</si>
  <si>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</si>
  <si>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</si>
  <si>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</si>
  <si>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</si>
  <si>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</si>
  <si>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</si>
  <si>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</si>
  <si>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</si>
  <si>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</si>
  <si>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</si>
  <si>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</si>
  <si>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</si>
  <si>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</si>
  <si>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</si>
  <si>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</si>
  <si>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</si>
  <si>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</si>
  <si>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</si>
  <si>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</si>
  <si>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</si>
  <si>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</si>
  <si>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</si>
  <si>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</si>
  <si>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</si>
  <si>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</si>
  <si>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</si>
  <si>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</si>
  <si>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</si>
  <si>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</si>
  <si>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</si>
  <si>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</si>
  <si>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</si>
  <si>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</si>
  <si>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</si>
  <si>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</si>
  <si>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</si>
  <si>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</si>
  <si>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</si>
  <si>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</si>
  <si>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</si>
  <si>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</si>
  <si>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</si>
  <si>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</si>
  <si>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</si>
  <si>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</si>
  <si>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</si>
  <si>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</si>
  <si>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</si>
  <si>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</si>
  <si>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</si>
  <si>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</si>
  <si>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</si>
  <si>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</si>
  <si>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</si>
  <si>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</si>
  <si>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</si>
  <si>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</si>
  <si>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</si>
  <si>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</si>
  <si>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</si>
  <si>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</si>
  <si>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</si>
  <si>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</si>
  <si>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</si>
  <si>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</si>
  <si>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</si>
  <si>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</si>
  <si>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</si>
  <si>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</si>
  <si>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</si>
  <si>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</si>
  <si>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</si>
  <si>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</si>
  <si>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</si>
  <si>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</si>
  <si>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</si>
  <si>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</si>
  <si>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</si>
  <si>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</si>
  <si>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</si>
  <si>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</si>
  <si>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</si>
  <si>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</si>
  <si>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</si>
  <si>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</si>
  <si>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</si>
  <si>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</si>
  <si>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</si>
  <si>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</si>
  <si>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</si>
  <si>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</si>
  <si>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</si>
  <si>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</si>
  <si>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</si>
  <si>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</si>
  <si>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</si>
  <si>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</si>
  <si>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</si>
  <si>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</si>
  <si>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</si>
  <si>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</si>
  <si>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</si>
  <si>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</si>
  <si>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</si>
  <si>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</si>
  <si>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</si>
  <si>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</si>
  <si>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</si>
  <si>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</si>
  <si>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</si>
  <si>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</si>
  <si>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</si>
  <si>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</si>
  <si>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</si>
  <si>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</si>
  <si>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</si>
  <si>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</si>
  <si>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</si>
  <si>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</si>
  <si>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</si>
  <si>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</si>
  <si>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</si>
  <si>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</si>
  <si>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</si>
  <si>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</si>
  <si>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</si>
  <si>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</si>
  <si>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</si>
  <si>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</si>
  <si>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</si>
  <si>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</si>
  <si>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</si>
  <si>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</si>
  <si>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</si>
  <si>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</si>
  <si>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</si>
  <si>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</si>
  <si>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</si>
  <si>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</si>
  <si>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</si>
  <si>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</si>
  <si>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</si>
  <si>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</si>
  <si>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</si>
  <si>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</si>
  <si>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</si>
  <si>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</si>
  <si>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</si>
  <si>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</si>
  <si>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</si>
  <si>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</si>
  <si>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</si>
  <si>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</si>
  <si>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</si>
  <si>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</si>
  <si>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</si>
  <si>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</si>
  <si>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</si>
  <si>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</si>
  <si>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</si>
  <si>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</si>
  <si>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</si>
  <si>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</si>
  <si>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</si>
  <si>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</si>
  <si>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</si>
  <si>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</si>
  <si>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</si>
  <si>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</si>
  <si>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</si>
  <si>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</si>
  <si>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</si>
  <si>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</si>
  <si>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</si>
  <si>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</si>
  <si>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</si>
  <si>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</si>
  <si>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</si>
  <si>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</si>
  <si>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</si>
  <si>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</si>
  <si>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</si>
  <si>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</si>
  <si>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</si>
  <si>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</si>
  <si>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</si>
  <si>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</si>
  <si>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</si>
  <si>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</si>
  <si>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</si>
  <si>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</si>
  <si>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</si>
  <si>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</si>
  <si>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</si>
  <si>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</si>
  <si>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</si>
  <si>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</si>
  <si>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</si>
  <si>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</si>
  <si>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</si>
  <si>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</si>
  <si>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</si>
  <si>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</si>
  <si>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</si>
  <si>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</si>
  <si>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</si>
  <si>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</si>
  <si>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</si>
  <si>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</si>
  <si>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</si>
  <si>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</si>
  <si>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</si>
  <si>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</si>
  <si>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</si>
  <si>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</si>
  <si>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</si>
  <si>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</si>
  <si>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</si>
  <si>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</si>
  <si>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</si>
  <si>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</si>
  <si>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</si>
  <si>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</si>
  <si>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</si>
  <si>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</si>
  <si>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</si>
  <si>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</si>
  <si>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</si>
  <si>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</si>
  <si>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</si>
  <si>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</si>
  <si>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</si>
  <si>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</si>
  <si>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</si>
  <si>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</si>
  <si>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</si>
  <si>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</si>
  <si>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</si>
  <si>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</si>
  <si>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</si>
  <si>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</si>
  <si>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</si>
  <si>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</si>
  <si>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</si>
  <si>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</si>
  <si>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</si>
  <si>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</si>
  <si>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</si>
  <si>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</si>
  <si>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</si>
  <si>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</si>
  <si>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</si>
  <si>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</si>
  <si>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</si>
  <si>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</si>
  <si>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</si>
  <si>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</si>
  <si>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</si>
  <si>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</si>
  <si>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</si>
  <si>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</si>
  <si>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</si>
  <si>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</si>
  <si>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</si>
  <si>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</si>
  <si>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</si>
  <si>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</si>
  <si>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</si>
  <si>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</si>
  <si>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</si>
  <si>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</si>
  <si>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</si>
  <si>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</si>
  <si>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</si>
  <si>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</si>
  <si>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</si>
  <si>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</si>
  <si>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</si>
  <si>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</si>
  <si>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</si>
  <si>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</si>
  <si>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</si>
  <si>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</si>
  <si>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</si>
  <si>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</si>
  <si>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</si>
  <si>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</si>
  <si>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</si>
  <si>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</si>
  <si>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</si>
  <si>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</si>
  <si>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</si>
  <si>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</si>
  <si>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</si>
  <si>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</si>
  <si>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</si>
  <si>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</si>
  <si>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</si>
  <si>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</si>
  <si>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</si>
  <si>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</si>
  <si>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</si>
  <si>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</si>
  <si>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</si>
  <si>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</si>
  <si>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</si>
  <si>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</si>
  <si>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</si>
  <si>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</si>
  <si>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</si>
  <si>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</si>
  <si>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</si>
  <si>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</si>
  <si>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</si>
  <si>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</si>
  <si>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</si>
  <si>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</si>
  <si>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</si>
  <si>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</si>
  <si>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</si>
  <si>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</si>
  <si>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</si>
  <si>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</si>
  <si>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</si>
  <si>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</si>
  <si>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</si>
  <si>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</si>
  <si>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</si>
  <si>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</si>
  <si>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</si>
  <si>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</si>
  <si>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</si>
  <si>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</si>
  <si>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</si>
  <si>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</si>
  <si>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</si>
  <si>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</si>
  <si>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</si>
  <si>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</si>
  <si>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</si>
  <si>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</si>
  <si>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</si>
  <si>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</si>
  <si>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</si>
  <si>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</si>
  <si>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</si>
  <si>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</si>
  <si>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</si>
  <si>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</si>
  <si>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</si>
  <si>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</si>
  <si>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</si>
  <si>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</si>
  <si>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</si>
  <si>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</si>
  <si>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</si>
  <si>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</si>
  <si>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</si>
  <si>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</si>
  <si>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</si>
  <si>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</si>
  <si>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</si>
  <si>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</si>
  <si>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</si>
  <si>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</si>
  <si>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</si>
  <si>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</si>
  <si>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</si>
  <si>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</si>
  <si>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</si>
  <si>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</si>
  <si>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</si>
  <si>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</si>
  <si>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</si>
  <si>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</si>
  <si>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</si>
  <si>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</si>
  <si>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</si>
  <si>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</si>
  <si>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</si>
  <si>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</si>
  <si>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</si>
  <si>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</si>
  <si>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</si>
  <si>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</si>
  <si>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</si>
  <si>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</si>
  <si>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</si>
  <si>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</si>
  <si>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</si>
  <si>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</si>
  <si>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</si>
  <si>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</si>
  <si>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</si>
  <si>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</si>
  <si>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</si>
  <si>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</si>
  <si>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</si>
  <si>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</si>
  <si>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</si>
  <si>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</si>
  <si>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</si>
  <si>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</si>
  <si>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</si>
  <si>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</si>
  <si>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</si>
  <si>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</si>
  <si>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</si>
  <si>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</si>
  <si>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</si>
  <si>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</si>
  <si>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</si>
  <si>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</si>
  <si>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</si>
  <si>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</si>
  <si>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</si>
  <si>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</si>
  <si>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</si>
  <si>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</si>
  <si>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</si>
  <si>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</si>
  <si>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</si>
  <si>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</si>
  <si>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</si>
  <si>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</si>
  <si>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</si>
  <si>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</si>
  <si>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</si>
  <si>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</si>
  <si>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</si>
  <si>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</si>
  <si>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</si>
  <si>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</si>
  <si>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</si>
  <si>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</si>
  <si>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</si>
  <si>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</si>
  <si>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</si>
  <si>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</si>
  <si>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</si>
  <si>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</si>
  <si>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</si>
  <si>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</si>
  <si>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</si>
  <si>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</si>
  <si>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</si>
  <si>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</si>
  <si>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</si>
  <si>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</si>
  <si>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</si>
  <si>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</si>
  <si>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</si>
  <si>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</si>
  <si>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</si>
  <si>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</si>
  <si>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</si>
  <si>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</si>
  <si>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</si>
  <si>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</si>
  <si>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</si>
  <si>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</si>
  <si>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</si>
  <si>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</si>
  <si>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</si>
  <si>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</si>
  <si>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</si>
  <si>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</si>
  <si>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</si>
  <si>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</si>
  <si>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</si>
  <si>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</si>
  <si>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</si>
  <si>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</si>
  <si>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</si>
  <si>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</si>
  <si>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</si>
  <si>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</si>
  <si>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</si>
  <si>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</si>
  <si>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</si>
  <si>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</si>
  <si>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</si>
  <si>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</si>
  <si>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</si>
  <si>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</si>
  <si>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</si>
  <si>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</si>
  <si>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</si>
  <si>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</si>
  <si>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</si>
  <si>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</si>
  <si>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</si>
  <si>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</si>
  <si>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</si>
  <si>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</si>
  <si>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</si>
  <si>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</si>
  <si>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</si>
  <si>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</si>
  <si>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</si>
  <si>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</si>
  <si>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</si>
  <si>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</si>
  <si>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</si>
  <si>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</si>
  <si>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</si>
  <si>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</si>
  <si>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</si>
  <si>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</si>
  <si>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</si>
  <si>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</si>
  <si>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</si>
  <si>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</si>
  <si>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</si>
  <si>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</si>
  <si>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</si>
  <si>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</si>
  <si>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</si>
  <si>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</si>
  <si>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</si>
  <si>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</si>
  <si>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</si>
  <si>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</si>
  <si>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</si>
  <si>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</si>
  <si>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</si>
  <si>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</si>
  <si>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</si>
  <si>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</si>
  <si>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</si>
  <si>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</si>
  <si>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</si>
  <si>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</si>
  <si>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</si>
  <si>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</si>
  <si>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</si>
  <si>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</si>
  <si>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</si>
  <si>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</si>
  <si>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</si>
  <si>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</si>
  <si>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</si>
  <si>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</si>
  <si>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</si>
  <si>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</si>
  <si>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</si>
  <si>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</si>
  <si>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</si>
  <si>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</si>
  <si>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</si>
  <si>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</si>
  <si>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</si>
  <si>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</si>
  <si>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</si>
  <si>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</si>
  <si>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</si>
  <si>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</si>
  <si>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</si>
  <si>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</si>
  <si>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</si>
  <si>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</si>
  <si>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</si>
  <si>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</si>
  <si>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</si>
  <si>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</si>
  <si>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</si>
  <si>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</si>
  <si>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</si>
  <si>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</si>
  <si>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</si>
  <si>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</si>
  <si>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</si>
  <si>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</si>
  <si>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</si>
  <si>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</si>
  <si>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</si>
  <si>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</si>
  <si>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</si>
  <si>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</si>
  <si>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</si>
  <si>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</si>
  <si>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</si>
  <si>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</si>
  <si>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</si>
  <si>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</si>
  <si>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</si>
  <si>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</si>
  <si>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</si>
  <si>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</si>
  <si>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</si>
  <si>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</si>
  <si>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</si>
  <si>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</si>
  <si>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</si>
  <si>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</si>
  <si>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</si>
  <si>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</si>
  <si>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</si>
  <si>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</si>
  <si>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</si>
  <si>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</si>
  <si>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</si>
  <si>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</si>
  <si>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</si>
  <si>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</si>
  <si>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</si>
  <si>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</si>
  <si>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</si>
  <si>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</si>
  <si>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</si>
  <si>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</si>
  <si>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</si>
  <si>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</si>
  <si>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</si>
  <si>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</si>
  <si>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</si>
  <si>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</si>
  <si>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</si>
  <si>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</si>
  <si>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</si>
  <si>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</si>
  <si>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</si>
  <si>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</si>
  <si>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</si>
  <si>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</si>
  <si>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</si>
  <si>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</si>
  <si>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</si>
  <si>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</si>
  <si>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</si>
  <si>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</si>
  <si>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</si>
  <si>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</si>
  <si>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</si>
  <si>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</si>
  <si>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</si>
  <si>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</si>
  <si>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</si>
  <si>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</si>
  <si>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</si>
  <si>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</si>
  <si>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</si>
  <si>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</si>
  <si>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</si>
  <si>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</si>
  <si>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</si>
  <si>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</si>
  <si>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</si>
  <si>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</si>
  <si>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</si>
  <si>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</si>
  <si>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</si>
  <si>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</si>
  <si>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</si>
  <si>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</si>
  <si>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</si>
  <si>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</si>
  <si>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</si>
  <si>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</si>
  <si>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</si>
  <si>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</si>
  <si>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</si>
  <si>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</si>
  <si>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</si>
  <si>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</si>
  <si>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</si>
  <si>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</si>
  <si>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</si>
  <si>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</si>
  <si>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</si>
  <si>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</si>
  <si>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</si>
  <si>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</si>
  <si>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</si>
  <si>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</si>
  <si>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</si>
  <si>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</si>
  <si>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</si>
  <si>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</si>
  <si>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</si>
  <si>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</si>
  <si>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</si>
  <si>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</si>
  <si>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</si>
  <si>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</si>
  <si>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</si>
  <si>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</si>
  <si>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</si>
  <si>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</si>
  <si>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</si>
  <si>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</si>
  <si>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</si>
  <si>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</si>
  <si>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</si>
  <si>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</si>
  <si>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</si>
  <si>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</si>
  <si>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</si>
  <si>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</si>
  <si>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</si>
  <si>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</si>
  <si>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</si>
  <si>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</si>
  <si>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</si>
  <si>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</si>
  <si>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</si>
  <si>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</si>
  <si>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</si>
  <si>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</si>
  <si>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</si>
  <si>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</si>
  <si>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</si>
  <si>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</si>
  <si>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</si>
  <si>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</si>
  <si>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</si>
  <si>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</si>
  <si>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</si>
  <si>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</si>
  <si>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</si>
  <si>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</si>
  <si>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</si>
  <si>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</si>
  <si>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</si>
  <si>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</si>
  <si>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</si>
  <si>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</si>
  <si>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</si>
  <si>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</si>
  <si>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</si>
  <si>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</si>
  <si>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</si>
  <si>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</si>
  <si>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</si>
  <si>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</si>
  <si>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</si>
  <si>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</si>
  <si>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</si>
  <si>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</si>
  <si>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</si>
  <si>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</si>
  <si>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</si>
  <si>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</si>
  <si>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</si>
  <si>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</si>
  <si>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</si>
  <si>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</si>
  <si>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</si>
  <si>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</si>
  <si>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</si>
  <si>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</si>
  <si>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</si>
  <si>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</si>
  <si>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</si>
  <si>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</si>
  <si>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</si>
  <si>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</si>
  <si>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</si>
  <si>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</si>
  <si>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</si>
  <si>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</si>
  <si>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</si>
  <si>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</si>
  <si>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</si>
  <si>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</si>
  <si>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</si>
  <si>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</si>
  <si>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</si>
  <si>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</si>
  <si>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</si>
  <si>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</si>
  <si>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</si>
  <si>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</si>
  <si>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</si>
  <si>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</si>
  <si>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</si>
  <si>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</si>
  <si>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</si>
  <si>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</si>
  <si>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</si>
  <si>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</si>
  <si>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</si>
  <si>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</si>
  <si>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</si>
  <si>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</si>
  <si>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</si>
  <si>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</si>
  <si>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</si>
  <si>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</si>
  <si>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</si>
  <si>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</si>
  <si>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</si>
  <si>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</si>
  <si>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</si>
  <si>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</si>
  <si>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</si>
  <si>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</si>
  <si>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</si>
  <si>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</si>
  <si>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</si>
  <si>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</si>
  <si>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</si>
  <si>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</si>
  <si>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</si>
  <si>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</si>
  <si>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</si>
  <si>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</si>
  <si>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</si>
  <si>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</si>
  <si>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</si>
  <si>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</si>
  <si>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</si>
  <si>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</si>
  <si>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</si>
  <si>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</si>
  <si>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</si>
  <si>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</si>
  <si>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</si>
  <si>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</si>
  <si>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</si>
  <si>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</si>
  <si>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</si>
  <si>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</si>
  <si>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</si>
  <si>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</si>
  <si>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</si>
  <si>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</si>
  <si>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</si>
  <si>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</si>
  <si>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</si>
  <si>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</si>
  <si>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</si>
  <si>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</si>
  <si>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</si>
  <si>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</si>
  <si>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</si>
  <si>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</si>
  <si>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</si>
  <si>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</si>
  <si>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</si>
  <si>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</si>
  <si>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</si>
  <si>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</si>
  <si>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</si>
  <si>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</si>
  <si>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</si>
  <si>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</si>
  <si>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</si>
  <si>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</si>
  <si>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</si>
  <si>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</si>
  <si>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</si>
  <si>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</si>
  <si>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</si>
  <si>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</si>
  <si>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</si>
  <si>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</si>
  <si>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</si>
  <si>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</si>
  <si>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</si>
  <si>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</si>
  <si>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</si>
  <si>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</si>
  <si>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</si>
  <si>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</si>
  <si>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</si>
  <si>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</si>
  <si>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</si>
  <si>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</si>
  <si>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</si>
  <si>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</si>
  <si>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</si>
  <si>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</si>
  <si>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</si>
  <si>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</si>
  <si>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</si>
  <si>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</si>
  <si>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</si>
  <si>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</si>
  <si>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</si>
  <si>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</si>
  <si>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</si>
  <si>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</si>
  <si>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</si>
  <si>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</si>
  <si>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</si>
  <si>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</si>
  <si>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</si>
  <si>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</si>
  <si>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</si>
  <si>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</si>
  <si>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</si>
  <si>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</si>
  <si>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</si>
  <si>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</si>
  <si>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</si>
  <si>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</si>
  <si>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</si>
  <si>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</si>
  <si>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</si>
  <si>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</si>
  <si>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</si>
  <si>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</si>
  <si>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</si>
  <si>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</si>
  <si>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</si>
  <si>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</si>
  <si>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</si>
  <si>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</si>
  <si>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</si>
  <si>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</si>
  <si>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</si>
  <si>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</si>
  <si>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</si>
  <si>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</si>
  <si>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</si>
  <si>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</si>
  <si>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</si>
  <si>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</si>
  <si>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</si>
  <si>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</si>
  <si>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</si>
  <si>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</si>
  <si>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</si>
  <si>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</si>
  <si>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</si>
  <si>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</si>
  <si>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</si>
  <si>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</si>
  <si>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</si>
  <si>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</si>
  <si>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</si>
  <si>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</si>
  <si>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</si>
  <si>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</si>
  <si>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</si>
  <si>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</si>
  <si>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</si>
  <si>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</si>
  <si>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</si>
  <si>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</si>
  <si>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</si>
  <si>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</si>
  <si>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</si>
  <si>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</si>
  <si>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</si>
  <si>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</si>
  <si>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</si>
  <si>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</si>
  <si>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</si>
  <si>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</si>
  <si>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</si>
  <si>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</si>
  <si>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</si>
  <si>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</si>
  <si>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</si>
  <si>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</si>
  <si>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</si>
  <si>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</si>
  <si>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</si>
  <si>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</si>
  <si>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</si>
  <si>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</si>
  <si>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</si>
  <si>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</si>
  <si>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</si>
  <si>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</si>
  <si>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</si>
  <si>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</si>
  <si>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</si>
  <si>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</si>
  <si>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</si>
  <si>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</si>
  <si>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</si>
  <si>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</si>
  <si>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</si>
  <si>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</si>
  <si>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</si>
  <si>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</si>
  <si>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</si>
  <si>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</si>
  <si>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</si>
  <si>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</si>
  <si>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</si>
  <si>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</si>
  <si>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</si>
  <si>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</si>
  <si>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</si>
  <si>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</si>
  <si>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</si>
  <si>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</si>
  <si>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</si>
  <si>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</si>
  <si>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</si>
  <si>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</si>
  <si>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</si>
  <si>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</si>
  <si>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</si>
  <si>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</si>
  <si>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</si>
  <si>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</si>
  <si>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</si>
  <si>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</si>
  <si>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</si>
  <si>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</si>
  <si>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</si>
  <si>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</si>
  <si>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</si>
  <si>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</si>
  <si>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</si>
  <si>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</si>
  <si>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</si>
  <si>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</si>
  <si>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</si>
  <si>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</si>
  <si>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</si>
  <si>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</si>
  <si>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</si>
  <si>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</si>
  <si>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</si>
  <si>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</si>
  <si>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</si>
  <si>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</si>
  <si>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</si>
  <si>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</si>
  <si>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</si>
  <si>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</si>
  <si>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</si>
  <si>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</si>
  <si>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</si>
  <si>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</si>
  <si>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</si>
  <si>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</si>
  <si>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</si>
  <si>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</si>
  <si>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</si>
  <si>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</si>
  <si>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</si>
  <si>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</si>
  <si>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</si>
  <si>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</si>
  <si>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</si>
  <si>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</si>
  <si>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</si>
  <si>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</si>
  <si>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</si>
  <si>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</si>
  <si>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</si>
  <si>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</si>
  <si>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</si>
  <si>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</si>
  <si>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</si>
  <si>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</si>
  <si>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</si>
  <si>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</si>
  <si>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</si>
  <si>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</si>
  <si>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</si>
  <si>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</si>
  <si>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</si>
  <si>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</si>
  <si>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</si>
  <si>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</si>
  <si>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</si>
  <si>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</si>
  <si>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</si>
  <si>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</si>
  <si>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</si>
  <si>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</si>
  <si>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</si>
  <si>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</si>
  <si>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</si>
  <si>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</si>
  <si>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</si>
  <si>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</si>
  <si>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</si>
  <si>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</si>
  <si>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</si>
  <si>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</si>
  <si>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</si>
  <si>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</si>
  <si>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</si>
  <si>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</si>
  <si>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</si>
  <si>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</si>
  <si>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</si>
  <si>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</si>
  <si>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</si>
  <si>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</si>
  <si>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</si>
  <si>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</si>
  <si>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</si>
  <si>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</si>
  <si>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</si>
  <si>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</si>
  <si>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</si>
  <si>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</si>
  <si>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</si>
  <si>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</si>
  <si>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</si>
  <si>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</si>
  <si>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</si>
  <si>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</si>
  <si>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</si>
  <si>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</si>
  <si>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</si>
  <si>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</si>
  <si>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</si>
  <si>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</si>
  <si>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</si>
  <si>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</si>
  <si>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</si>
  <si>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</si>
  <si>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</si>
  <si>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</si>
  <si>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</si>
  <si>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</si>
  <si>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</si>
  <si>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</si>
  <si>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</si>
  <si>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</si>
  <si>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</si>
  <si>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</si>
  <si>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</si>
  <si>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</si>
  <si>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</si>
  <si>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</si>
  <si>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</si>
  <si>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</si>
  <si>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</si>
  <si>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</si>
  <si>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</si>
  <si>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</si>
  <si>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</si>
  <si>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</si>
  <si>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</si>
  <si>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</si>
  <si>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</si>
  <si>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</si>
  <si>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</si>
  <si>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</si>
  <si>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</si>
  <si>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</si>
  <si>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</si>
  <si>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</si>
  <si>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</si>
  <si>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</si>
  <si>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</si>
  <si>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</si>
  <si>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</si>
  <si>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</si>
  <si>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</si>
  <si>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</si>
  <si>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</si>
  <si>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</si>
  <si>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</si>
  <si>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</si>
  <si>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</si>
  <si>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</si>
  <si>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</si>
  <si>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</si>
  <si>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</si>
  <si>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</si>
  <si>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</si>
  <si>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</si>
  <si>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</si>
  <si>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</si>
  <si>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</si>
  <si>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</si>
  <si>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</si>
  <si>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</si>
  <si>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</si>
  <si>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</si>
  <si>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</si>
  <si>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</si>
  <si>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</si>
  <si>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</si>
  <si>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</si>
  <si>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</si>
  <si>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</si>
  <si>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</si>
  <si>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</si>
  <si>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</si>
  <si>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</si>
  <si>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</si>
  <si>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</si>
  <si>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</si>
  <si>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</si>
  <si>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</si>
  <si>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</si>
  <si>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</si>
  <si>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</si>
  <si>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</si>
  <si>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</si>
  <si>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</si>
  <si>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</si>
  <si>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</si>
  <si>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</si>
  <si>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</si>
  <si>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</si>
  <si>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</si>
  <si>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</si>
  <si>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</si>
  <si>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</si>
  <si>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</si>
  <si>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</si>
  <si>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</si>
  <si>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</si>
  <si>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</si>
  <si>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</si>
  <si>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</si>
  <si>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</si>
  <si>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</si>
  <si>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</si>
  <si>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</si>
  <si>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</si>
  <si>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</si>
  <si>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</si>
  <si>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</si>
  <si>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</si>
  <si>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</si>
  <si>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</si>
  <si>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</si>
  <si>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</si>
  <si>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</si>
  <si>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</si>
  <si>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</si>
  <si>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</si>
  <si>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</si>
  <si>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</si>
  <si>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</si>
  <si>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</si>
  <si>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</si>
  <si>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</si>
  <si>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</si>
  <si>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</si>
  <si>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</si>
  <si>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</si>
  <si>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</si>
  <si>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</si>
  <si>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</si>
  <si>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</si>
  <si>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</si>
  <si>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</si>
  <si>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</si>
  <si>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</si>
  <si>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</si>
  <si>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</si>
  <si>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</si>
  <si>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</si>
  <si>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</si>
  <si>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</si>
  <si>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</si>
  <si>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</si>
  <si>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</si>
  <si>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</si>
  <si>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</si>
  <si>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</si>
  <si>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</si>
  <si>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</si>
  <si>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</si>
  <si>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</si>
  <si>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</si>
  <si>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</si>
  <si>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</si>
  <si>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</si>
  <si>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</si>
  <si>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</si>
  <si>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</si>
  <si>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</si>
  <si>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</si>
  <si>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</si>
  <si>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</si>
  <si>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</si>
  <si>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</si>
  <si>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</si>
  <si>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</si>
  <si>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</si>
  <si>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</si>
  <si>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</si>
  <si>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</si>
  <si>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</si>
  <si>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</si>
  <si>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</si>
  <si>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</si>
  <si>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</si>
  <si>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</si>
  <si>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</si>
  <si>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</si>
  <si>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</si>
  <si>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</si>
  <si>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</si>
  <si>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</si>
  <si>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</si>
  <si>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</si>
  <si>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</si>
  <si>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</si>
  <si>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</si>
  <si>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</si>
  <si>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</si>
  <si>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</si>
  <si>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</si>
  <si>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</si>
  <si>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</si>
  <si>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</si>
  <si>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</si>
  <si>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</si>
  <si>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</si>
  <si>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</si>
  <si>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</si>
  <si>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</si>
  <si>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</si>
  <si>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</si>
  <si>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</si>
  <si>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</si>
  <si>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</si>
  <si>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</si>
  <si>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</si>
  <si>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</si>
  <si>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</si>
  <si>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</si>
  <si>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</si>
  <si>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</si>
  <si>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</si>
  <si>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</si>
  <si>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</si>
  <si>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</si>
  <si>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</si>
  <si>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</si>
  <si>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</si>
  <si>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</si>
  <si>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</si>
  <si>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</si>
  <si>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</si>
  <si>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</si>
  <si>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</si>
  <si>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</si>
  <si>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</si>
  <si>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</si>
  <si>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</si>
  <si>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</si>
  <si>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</si>
  <si>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</si>
  <si>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</si>
  <si>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</si>
  <si>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</si>
  <si>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</si>
  <si>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</si>
  <si>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</si>
  <si>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</si>
  <si>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</si>
  <si>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</si>
  <si>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</si>
  <si>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</si>
  <si>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</si>
  <si>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</si>
  <si>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</si>
  <si>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</si>
  <si>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</si>
  <si>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</si>
  <si>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</si>
  <si>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</si>
  <si>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</si>
  <si>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</si>
  <si>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</si>
  <si>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</si>
  <si>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</si>
  <si>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</si>
  <si>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</si>
  <si>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</si>
  <si>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</si>
  <si>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</si>
  <si>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</si>
  <si>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</si>
  <si>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</si>
  <si>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</si>
  <si>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</si>
  <si>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</si>
  <si>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</si>
  <si>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</si>
  <si>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</si>
  <si>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</si>
  <si>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</si>
  <si>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</si>
  <si>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</si>
  <si>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</si>
  <si>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</si>
  <si>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</si>
  <si>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</si>
  <si>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</si>
  <si>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</si>
  <si>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</si>
  <si>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</si>
  <si>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</si>
  <si>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</si>
  <si>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</si>
  <si>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</si>
  <si>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</si>
  <si>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</si>
  <si>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</si>
  <si>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</si>
  <si>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</si>
  <si>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</si>
  <si>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</si>
  <si>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</si>
  <si>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</si>
  <si>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</si>
  <si>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</si>
  <si>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</si>
  <si>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</si>
  <si>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</si>
  <si>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</si>
  <si>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</si>
  <si>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</si>
  <si>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</si>
  <si>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</si>
  <si>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</si>
  <si>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</si>
  <si>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</si>
  <si>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</si>
  <si>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</si>
  <si>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</si>
  <si>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</si>
  <si>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</si>
  <si>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</si>
  <si>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</si>
  <si>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</si>
  <si>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</si>
  <si>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</si>
  <si>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</si>
  <si>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</si>
  <si>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</si>
  <si>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</si>
  <si>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</si>
  <si>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</si>
  <si>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</si>
  <si>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</si>
  <si>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</si>
  <si>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</si>
  <si>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</si>
  <si>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</si>
  <si>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</si>
  <si>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</si>
  <si>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</si>
  <si>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</si>
  <si>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</si>
  <si>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</si>
  <si>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</si>
  <si>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</si>
  <si>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</si>
  <si>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</si>
  <si>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</si>
  <si>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</si>
  <si>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</si>
  <si>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</si>
  <si>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</si>
  <si>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</si>
  <si>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</si>
  <si>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</si>
  <si>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</si>
  <si>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</si>
  <si>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</si>
  <si>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</si>
  <si>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</si>
  <si>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</si>
  <si>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</si>
  <si>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</si>
  <si>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</si>
  <si>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</si>
  <si>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</si>
  <si>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</si>
  <si>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</si>
  <si>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</si>
  <si>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</si>
  <si>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</si>
  <si>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</si>
  <si>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</si>
  <si>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</si>
  <si>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</si>
  <si>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</si>
  <si>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</si>
  <si>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</si>
  <si>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</si>
  <si>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</si>
  <si>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</si>
  <si>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</si>
  <si>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</si>
  <si>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</si>
  <si>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</si>
  <si>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</si>
  <si>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</si>
  <si>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</si>
  <si>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</si>
  <si>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</si>
  <si>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</si>
  <si>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</si>
  <si>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</si>
  <si>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</si>
  <si>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</si>
  <si>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</si>
  <si>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</si>
  <si>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</si>
  <si>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</si>
  <si>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</si>
  <si>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</si>
  <si>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</si>
  <si>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</si>
  <si>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</si>
  <si>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</si>
  <si>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</si>
  <si>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</si>
  <si>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</si>
  <si>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</si>
  <si>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</si>
  <si>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</si>
  <si>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</si>
  <si>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</si>
  <si>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</si>
  <si>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</si>
  <si>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</si>
  <si>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</si>
  <si>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</si>
  <si>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</si>
  <si>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</si>
  <si>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</si>
  <si>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</si>
  <si>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</si>
  <si>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</si>
  <si>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</si>
  <si>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</si>
  <si>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</si>
  <si>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</si>
  <si>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</si>
  <si>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</si>
  <si>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</si>
  <si>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</si>
  <si>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</si>
  <si>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</si>
  <si>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</si>
  <si>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</si>
  <si>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</si>
  <si>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</si>
  <si>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</si>
  <si>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</si>
  <si>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</si>
  <si>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</si>
  <si>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</si>
  <si>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</si>
  <si>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</si>
  <si>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</si>
  <si>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</si>
  <si>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</si>
  <si>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</si>
  <si>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</si>
  <si>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</si>
  <si>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</si>
  <si>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</si>
  <si>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</si>
  <si>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</si>
  <si>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</si>
  <si>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</si>
  <si>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</si>
  <si>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</si>
  <si>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</si>
  <si>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</si>
  <si>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</si>
  <si>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</si>
  <si>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</si>
  <si>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</si>
  <si>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</si>
  <si>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</si>
  <si>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</si>
  <si>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</si>
  <si>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</si>
  <si>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</si>
  <si>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</si>
  <si>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</si>
  <si>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</si>
  <si>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</si>
  <si>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</si>
  <si>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</si>
  <si>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</si>
  <si>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</si>
  <si>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</si>
  <si>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</si>
  <si>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</si>
  <si>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</si>
  <si>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</si>
  <si>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</si>
  <si>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</si>
  <si>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</si>
  <si>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</si>
  <si>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</si>
  <si>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</si>
  <si>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</si>
  <si>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</si>
  <si>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</si>
  <si>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</si>
  <si>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</si>
  <si>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</si>
  <si>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</si>
  <si>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</si>
  <si>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</si>
  <si>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</si>
  <si>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</si>
  <si>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</si>
  <si>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</si>
  <si>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</si>
  <si>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</si>
  <si>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</si>
  <si>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</si>
  <si>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</si>
  <si>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</si>
  <si>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</si>
  <si>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</si>
  <si>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</si>
  <si>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</si>
  <si>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</si>
  <si>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</si>
  <si>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</si>
  <si>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</si>
  <si>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</si>
  <si>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</si>
  <si>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</si>
  <si>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</si>
  <si>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</si>
  <si>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</si>
  <si>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</si>
  <si>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</si>
  <si>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</si>
  <si>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</si>
  <si>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</si>
  <si>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</si>
  <si>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</si>
  <si>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</si>
  <si>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</si>
  <si>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</si>
  <si>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</si>
  <si>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</si>
  <si>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</si>
  <si>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</si>
  <si>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</si>
  <si>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</si>
  <si>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</si>
  <si>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</si>
  <si>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</si>
  <si>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</si>
  <si>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</si>
  <si>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</si>
  <si>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</si>
  <si>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</si>
  <si>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</si>
  <si>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</si>
  <si>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</si>
  <si>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</si>
  <si>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</si>
  <si>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</si>
  <si>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</si>
  <si>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</si>
  <si>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</si>
  <si>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</si>
  <si>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</si>
  <si>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</si>
  <si>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</si>
  <si>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</si>
  <si>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</si>
  <si>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</si>
  <si>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</si>
  <si>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</si>
  <si>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</si>
  <si>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</si>
  <si>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</si>
  <si>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</si>
  <si>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</si>
  <si>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</si>
  <si>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</si>
  <si>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</si>
  <si>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</si>
  <si>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</si>
  <si>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</si>
  <si>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</si>
  <si>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</si>
  <si>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</si>
  <si>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</si>
  <si>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</si>
  <si>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</si>
  <si>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</si>
  <si>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</si>
  <si>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</si>
  <si>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</si>
  <si>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</si>
  <si>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</si>
  <si>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</si>
  <si>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</si>
  <si>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</si>
  <si>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</si>
  <si>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</si>
  <si>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</si>
  <si>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</si>
  <si>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</si>
  <si>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</si>
  <si>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</si>
  <si>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</si>
  <si>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</si>
  <si>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</si>
  <si>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</si>
  <si>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</si>
  <si>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</si>
  <si>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</si>
  <si>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</si>
  <si>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</si>
  <si>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</si>
  <si>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</si>
  <si>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</si>
  <si>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</si>
  <si>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</si>
  <si>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</si>
  <si>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</si>
  <si>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</si>
  <si>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</si>
  <si>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</si>
  <si>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</si>
  <si>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</si>
  <si>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</si>
  <si>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</si>
  <si>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</si>
  <si>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</si>
  <si>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</si>
  <si>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</si>
  <si>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</si>
  <si>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</si>
  <si>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</si>
  <si>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</si>
  <si>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</si>
  <si>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</si>
  <si>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</si>
  <si>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</si>
  <si>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</si>
  <si>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</si>
  <si>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</si>
  <si>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</si>
  <si>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</si>
  <si>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</si>
  <si>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</si>
  <si>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</si>
  <si>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</si>
  <si>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</si>
  <si>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</si>
  <si>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</si>
  <si>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</si>
  <si>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</si>
  <si>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</si>
  <si>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</si>
  <si>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</si>
  <si>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</si>
  <si>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</si>
  <si>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</si>
  <si>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</si>
  <si>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</si>
  <si>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</si>
  <si>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</si>
  <si>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</si>
  <si>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</si>
  <si>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</si>
  <si>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</si>
  <si>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</si>
  <si>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</si>
  <si>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</si>
  <si>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</si>
  <si>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</si>
  <si>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</si>
  <si>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</si>
  <si>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</si>
  <si>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</si>
  <si>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</si>
  <si>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</si>
  <si>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</si>
  <si>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</si>
  <si>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</si>
  <si>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</si>
  <si>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</si>
  <si>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</si>
  <si>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</si>
  <si>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</si>
  <si>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</si>
  <si>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</si>
  <si>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</si>
  <si>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</si>
  <si>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</si>
  <si>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</si>
  <si>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</si>
  <si>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</si>
  <si>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</si>
  <si>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</si>
  <si>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</si>
  <si>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</si>
  <si>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</si>
  <si>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</si>
  <si>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</si>
  <si>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</si>
  <si>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</si>
  <si>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</si>
  <si>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</si>
  <si>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</si>
  <si>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</si>
  <si>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</si>
  <si>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</si>
  <si>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</si>
  <si>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</si>
  <si>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</si>
  <si>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</si>
  <si>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</si>
  <si>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</si>
  <si>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</si>
  <si>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</si>
  <si>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</si>
  <si>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</si>
  <si>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</si>
  <si>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</si>
  <si>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</si>
  <si>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</si>
  <si>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</si>
  <si>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</si>
  <si>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</si>
  <si>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</si>
  <si>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</si>
  <si>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</si>
  <si>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</si>
  <si>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</si>
  <si>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</si>
  <si>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</si>
  <si>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</si>
  <si>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</si>
  <si>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</si>
  <si>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</si>
  <si>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</si>
  <si>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</si>
  <si>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</si>
  <si>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</si>
  <si>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</si>
  <si>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</si>
  <si>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</si>
  <si>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</si>
  <si>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</si>
  <si>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</si>
  <si>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</si>
  <si>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</si>
  <si>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</si>
  <si>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</si>
  <si>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</si>
  <si>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</si>
  <si>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</si>
  <si>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</si>
  <si>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</si>
  <si>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</si>
  <si>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</si>
  <si>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</si>
  <si>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</si>
  <si>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</si>
  <si>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</si>
  <si>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</si>
  <si>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</si>
  <si>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</si>
  <si>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</si>
  <si>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</si>
  <si>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</si>
  <si>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</si>
  <si>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</si>
  <si>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</si>
  <si>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</si>
  <si>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</si>
  <si>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</si>
  <si>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</si>
  <si>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</si>
  <si>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</si>
  <si>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</si>
  <si>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</si>
  <si>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</si>
  <si>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</si>
  <si>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</si>
  <si>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</si>
  <si>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</si>
  <si>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</si>
  <si>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</si>
  <si>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</si>
  <si>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</si>
  <si>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</si>
  <si>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</si>
  <si>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</si>
  <si>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</si>
  <si>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</si>
  <si>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</si>
  <si>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</si>
  <si>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</si>
  <si>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</si>
  <si>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</si>
  <si>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</si>
  <si>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</si>
  <si>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</si>
  <si>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</si>
  <si>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</si>
  <si>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</si>
  <si>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</si>
  <si>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</si>
  <si>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</si>
  <si>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</si>
  <si>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</si>
  <si>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</si>
  <si>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</si>
  <si>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</si>
  <si>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</si>
  <si>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</si>
  <si>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</si>
  <si>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</si>
  <si>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</si>
  <si>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</si>
  <si>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</si>
  <si>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</si>
  <si>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</si>
  <si>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</si>
  <si>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</si>
  <si>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</si>
  <si>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</si>
  <si>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</si>
  <si>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</si>
  <si>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</si>
  <si>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</si>
  <si>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</si>
  <si>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</si>
  <si>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</si>
  <si>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</si>
  <si>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</si>
  <si>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</si>
  <si>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</si>
  <si>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</si>
  <si>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</si>
  <si>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</si>
  <si>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</si>
  <si>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</si>
  <si>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</si>
  <si>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</si>
  <si>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</si>
  <si>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</si>
  <si>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</si>
  <si>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</si>
  <si>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</si>
  <si>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</si>
  <si>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</si>
  <si>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</si>
  <si>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</si>
  <si>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</si>
  <si>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</si>
  <si>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</si>
  <si>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</si>
  <si>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</si>
  <si>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</si>
  <si>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</si>
  <si>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</si>
  <si>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</si>
  <si>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</si>
  <si>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</si>
  <si>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</si>
  <si>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</si>
  <si>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</si>
  <si>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</si>
  <si>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</si>
  <si>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</si>
  <si>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</si>
  <si>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</si>
  <si>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</si>
  <si>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</si>
  <si>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</si>
  <si>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</si>
  <si>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</si>
  <si>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</si>
  <si>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</si>
  <si>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</si>
  <si>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</si>
  <si>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</si>
  <si>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</si>
  <si>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</si>
  <si>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</si>
  <si>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</si>
  <si>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</si>
  <si>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</si>
  <si>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</si>
  <si>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</si>
  <si>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</si>
  <si>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</si>
  <si>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</si>
  <si>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</si>
  <si>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</si>
  <si>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</si>
  <si>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</si>
  <si>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</si>
  <si>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</si>
  <si>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</si>
  <si>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</si>
  <si>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</si>
  <si>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</si>
  <si>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</si>
  <si>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</si>
  <si>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</si>
  <si>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</si>
  <si>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</si>
  <si>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</si>
  <si>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</si>
  <si>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</si>
  <si>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</si>
  <si>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</si>
  <si>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</si>
  <si>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</si>
  <si>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</si>
  <si>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</si>
  <si>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</si>
  <si>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</si>
  <si>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</si>
  <si>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</si>
  <si>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</si>
  <si>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</si>
  <si>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</si>
  <si>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</si>
  <si>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</si>
  <si>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</si>
  <si>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</si>
  <si>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</si>
  <si>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</si>
  <si>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</si>
  <si>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</si>
  <si>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</si>
  <si>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</si>
  <si>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</si>
  <si>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</si>
  <si>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</si>
  <si>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</si>
  <si>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</si>
  <si>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</si>
  <si>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</si>
  <si>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</si>
  <si>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</si>
  <si>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</si>
  <si>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</si>
  <si>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</si>
  <si>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</si>
  <si>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</si>
  <si>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</si>
  <si>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</si>
  <si>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</si>
  <si>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</si>
  <si>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</si>
  <si>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</si>
  <si>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</si>
  <si>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</si>
  <si>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</si>
  <si>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</si>
  <si>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</si>
  <si>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</si>
  <si>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</si>
  <si>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</si>
  <si>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</si>
  <si>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</si>
  <si>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</si>
  <si>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</si>
  <si>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</si>
  <si>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</si>
  <si>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</si>
  <si>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</si>
  <si>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</si>
  <si>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</si>
  <si>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</si>
  <si>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</si>
  <si>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</si>
  <si>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</si>
  <si>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</si>
  <si>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</si>
  <si>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</si>
  <si>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</si>
  <si>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</si>
  <si>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</si>
  <si>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</si>
  <si>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</si>
  <si>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</si>
  <si>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</si>
  <si>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</si>
  <si>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</si>
  <si>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</si>
  <si>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</si>
  <si>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</si>
  <si>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</si>
  <si>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</si>
  <si>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</si>
  <si>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</si>
  <si>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</si>
  <si>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</si>
  <si>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</si>
  <si>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</si>
  <si>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</si>
  <si>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</si>
  <si>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</si>
  <si>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</si>
  <si>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</si>
  <si>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</si>
  <si>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</si>
  <si>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</si>
  <si>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</si>
  <si>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</si>
  <si>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</si>
  <si>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</si>
  <si>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</si>
  <si>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</si>
  <si>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</si>
  <si>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</si>
  <si>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</si>
  <si>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</si>
  <si>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</si>
  <si>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</si>
  <si>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</si>
  <si>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</si>
  <si>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</si>
  <si>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</si>
  <si>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</si>
  <si>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</si>
  <si>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</si>
  <si>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</si>
  <si>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</si>
  <si>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</si>
  <si>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</si>
  <si>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</si>
  <si>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</si>
  <si>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</si>
  <si>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</si>
  <si>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</si>
  <si>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</si>
  <si>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</si>
  <si>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</si>
  <si>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</si>
  <si>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</si>
  <si>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</si>
  <si>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</si>
  <si>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</si>
  <si>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</si>
  <si>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</si>
  <si>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</si>
  <si>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</si>
  <si>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</si>
  <si>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</si>
  <si>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</si>
  <si>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</si>
  <si>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</si>
  <si>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</si>
  <si>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</si>
  <si>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</si>
  <si>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</si>
  <si>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</si>
  <si>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</si>
  <si>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</si>
  <si>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</si>
  <si>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</si>
  <si>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</si>
  <si>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</si>
  <si>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</si>
  <si>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</si>
  <si>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</si>
  <si>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</si>
  <si>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</si>
  <si>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</si>
  <si>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</si>
  <si>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</si>
  <si>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</si>
  <si>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</si>
  <si>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</si>
  <si>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</si>
  <si>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</si>
  <si>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</si>
  <si>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</si>
  <si>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</si>
  <si>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</si>
  <si>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</si>
  <si>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</si>
  <si>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</si>
  <si>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</si>
  <si>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</si>
  <si>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</si>
  <si>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</si>
  <si>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</si>
  <si>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</si>
  <si>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</si>
  <si>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</si>
  <si>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</si>
  <si>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</si>
  <si>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</si>
  <si>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</si>
  <si>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</si>
  <si>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</si>
  <si>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</si>
  <si>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</si>
  <si>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</si>
  <si>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</si>
  <si>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</si>
  <si>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</si>
  <si>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</si>
  <si>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</si>
  <si>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</si>
  <si>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</si>
  <si>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</si>
  <si>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</si>
  <si>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</si>
  <si>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</si>
  <si>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</si>
  <si>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</si>
  <si>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</si>
  <si>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</si>
  <si>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</si>
  <si>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</si>
  <si>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</si>
  <si>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</si>
  <si>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</si>
  <si>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</si>
  <si>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</si>
  <si>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</si>
  <si>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</si>
  <si>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</si>
  <si>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</si>
  <si>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</si>
  <si>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</si>
  <si>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</si>
  <si>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</si>
  <si>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</si>
  <si>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</si>
  <si>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</si>
  <si>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</si>
  <si>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</si>
  <si>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</si>
  <si>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</si>
  <si>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</si>
  <si>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</si>
  <si>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</si>
  <si>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</si>
  <si>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</si>
  <si>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</si>
  <si>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</si>
  <si>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</si>
  <si>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</si>
  <si>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</si>
  <si>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</si>
  <si>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</si>
  <si>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</si>
  <si>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</si>
  <si>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</si>
  <si>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</si>
  <si>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</si>
  <si>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</si>
  <si>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</si>
  <si>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</si>
  <si>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</si>
  <si>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</si>
  <si>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</si>
  <si>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</si>
  <si>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</si>
  <si>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</si>
  <si>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</si>
  <si>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</si>
  <si>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</si>
  <si>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</si>
  <si>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</si>
  <si>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</si>
  <si>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</si>
  <si>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</si>
  <si>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</si>
  <si>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</si>
  <si>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</si>
  <si>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</si>
  <si>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</si>
  <si>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</si>
  <si>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</si>
  <si>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</si>
  <si>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</si>
  <si>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</si>
  <si>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</si>
  <si>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</si>
  <si>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</si>
  <si>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</si>
  <si>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</si>
  <si>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</si>
  <si>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</si>
  <si>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</si>
  <si>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</si>
  <si>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</si>
  <si>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</si>
  <si>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</si>
  <si>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</si>
  <si>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</si>
  <si>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</si>
  <si>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</si>
  <si>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</si>
  <si>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</si>
  <si>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</si>
  <si>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</si>
  <si>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</si>
  <si>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</si>
  <si>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</si>
  <si>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</si>
  <si>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</si>
  <si>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</si>
  <si>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</si>
  <si>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</si>
  <si>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</si>
  <si>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</si>
  <si>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</si>
  <si>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</si>
  <si>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</si>
  <si>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</si>
  <si>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</si>
  <si>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</si>
  <si>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</si>
  <si>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</si>
  <si>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</si>
  <si>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</si>
  <si>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</si>
  <si>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</si>
  <si>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</si>
  <si>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</si>
  <si>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</si>
  <si>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</si>
  <si>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</si>
  <si>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</si>
  <si>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</si>
  <si>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</si>
  <si>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</si>
  <si>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</si>
  <si>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</si>
  <si>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</si>
  <si>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</si>
  <si>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</si>
  <si>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</si>
  <si>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</si>
  <si>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</si>
  <si>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</si>
  <si>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</si>
  <si>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</si>
  <si>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</si>
  <si>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</si>
  <si>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</si>
  <si>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</si>
  <si>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</si>
  <si>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</si>
  <si>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</si>
  <si>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</si>
  <si>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</si>
  <si>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</si>
  <si>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</si>
  <si>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</si>
  <si>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</si>
  <si>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</si>
  <si>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</si>
  <si>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</si>
  <si>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</si>
  <si>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</si>
  <si>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</si>
  <si>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</si>
  <si>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</si>
  <si>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</si>
  <si>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</si>
  <si>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</si>
  <si>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</si>
  <si>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</si>
  <si>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</si>
  <si>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</si>
  <si>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</si>
  <si>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</si>
  <si>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</si>
  <si>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</si>
  <si>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</si>
  <si>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</si>
  <si>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</si>
  <si>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</si>
  <si>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</si>
  <si>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</si>
  <si>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</si>
  <si>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</si>
  <si>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</si>
  <si>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</si>
  <si>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</si>
  <si>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</si>
  <si>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</si>
  <si>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</si>
  <si>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</si>
  <si>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</si>
  <si>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</si>
  <si>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</si>
  <si>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</si>
  <si>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</si>
  <si>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</si>
  <si>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</si>
  <si>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</si>
  <si>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</si>
  <si>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</si>
  <si>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</si>
  <si>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</si>
  <si>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</si>
  <si>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</si>
  <si>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</si>
  <si>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</si>
  <si>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</si>
  <si>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</si>
  <si>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</si>
  <si>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</si>
  <si>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</si>
  <si>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</si>
  <si>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</si>
  <si>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</si>
  <si>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</si>
  <si>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</si>
  <si>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</si>
  <si>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</si>
  <si>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</si>
  <si>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</si>
  <si>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</si>
  <si>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</si>
  <si>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</si>
  <si>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</si>
  <si>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</si>
  <si>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</si>
  <si>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</si>
  <si>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</si>
  <si>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</si>
  <si>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</si>
  <si>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</si>
  <si>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</si>
  <si>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</si>
  <si>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</si>
  <si>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</si>
  <si>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</si>
  <si>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</si>
  <si>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</si>
  <si>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</si>
  <si>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</si>
  <si>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</si>
  <si>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</si>
  <si>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</si>
  <si>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</si>
  <si>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</si>
  <si>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</si>
  <si>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</si>
  <si>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</si>
  <si>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</si>
  <si>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</si>
  <si>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</si>
  <si>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</si>
  <si>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</si>
  <si>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</si>
  <si>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</si>
  <si>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</si>
  <si>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</si>
  <si>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</si>
  <si>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</si>
  <si>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</si>
  <si>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</si>
  <si>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</si>
  <si>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</si>
  <si>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</si>
  <si>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</si>
  <si>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</si>
  <si>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</si>
  <si>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</si>
  <si>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</si>
  <si>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</si>
  <si>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</si>
  <si>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</si>
  <si>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</si>
  <si>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</si>
  <si>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</si>
  <si>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</si>
  <si>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</si>
  <si>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</si>
  <si>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</si>
  <si>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</si>
  <si>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</si>
  <si>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</si>
  <si>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</si>
  <si>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</si>
  <si>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</si>
  <si>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</si>
  <si>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</si>
  <si>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</si>
  <si>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</si>
  <si>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</si>
  <si>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</si>
  <si>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</si>
  <si>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</si>
  <si>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</si>
  <si>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</si>
  <si>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</si>
  <si>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</si>
  <si>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</si>
  <si>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</si>
  <si>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</si>
  <si>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</si>
  <si>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</si>
  <si>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</si>
  <si>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</si>
  <si>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</si>
  <si>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</si>
  <si>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</si>
  <si>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</si>
  <si>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</si>
  <si>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</si>
  <si>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</si>
  <si>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</si>
  <si>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</si>
  <si>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</si>
  <si>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</si>
  <si>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</si>
  <si>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</si>
  <si>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</si>
  <si>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</si>
  <si>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</si>
  <si>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</si>
  <si>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</si>
  <si>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</si>
  <si>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</si>
  <si>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</si>
  <si>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</si>
  <si>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</si>
  <si>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</si>
  <si>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</si>
  <si>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</si>
  <si>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</si>
  <si>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</si>
  <si>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</si>
  <si>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</si>
  <si>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</si>
  <si>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</si>
  <si>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</si>
  <si>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</si>
  <si>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</si>
  <si>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</si>
  <si>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</si>
  <si>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</si>
  <si>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</si>
  <si>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</si>
  <si>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</si>
  <si>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</si>
  <si>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</si>
  <si>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</si>
  <si>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</si>
  <si>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</si>
  <si>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</si>
  <si>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</si>
  <si>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</si>
  <si>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</si>
  <si>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</si>
  <si>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</si>
  <si>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</si>
  <si>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</si>
  <si>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</si>
  <si>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</si>
  <si>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</si>
  <si>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</si>
  <si>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</si>
  <si>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</si>
  <si>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</si>
  <si>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</si>
  <si>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</si>
  <si>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</si>
  <si>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</si>
  <si>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</si>
  <si>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</si>
  <si>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</si>
  <si>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</si>
  <si>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</si>
  <si>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</si>
  <si>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</si>
  <si>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</si>
  <si>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</si>
  <si>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</si>
  <si>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</si>
  <si>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</si>
  <si>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</si>
  <si>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</si>
  <si>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</si>
  <si>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</si>
  <si>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</si>
  <si>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</si>
  <si>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</si>
  <si>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</si>
  <si>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</si>
  <si>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</si>
  <si>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</si>
  <si>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</si>
  <si>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</si>
  <si>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</si>
  <si>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</si>
  <si>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</si>
  <si>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</si>
  <si>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</si>
  <si>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</si>
  <si>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</si>
  <si>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</si>
  <si>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</si>
  <si>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</si>
  <si>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</si>
  <si>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</si>
  <si>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</si>
  <si>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</si>
  <si>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</si>
  <si>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</si>
  <si>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</si>
  <si>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</si>
  <si>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</si>
  <si>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</si>
  <si>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</si>
  <si>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</si>
  <si>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</si>
  <si>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</si>
  <si>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</si>
  <si>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</si>
  <si>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</si>
  <si>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</si>
  <si>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</si>
  <si>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</si>
  <si>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</si>
  <si>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</si>
  <si>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</si>
  <si>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</si>
  <si>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</si>
  <si>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</si>
  <si>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</si>
  <si>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</si>
  <si>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</si>
  <si>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</si>
  <si>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</si>
  <si>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</si>
  <si>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</si>
  <si>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</si>
  <si>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</si>
  <si>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</si>
  <si>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</si>
  <si>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</si>
  <si>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</si>
  <si>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</si>
  <si>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</si>
  <si>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</si>
  <si>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</si>
  <si>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</si>
  <si>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</si>
  <si>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</si>
  <si>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</si>
  <si>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</si>
  <si>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</si>
  <si>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</si>
  <si>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</si>
  <si>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</si>
  <si>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</si>
  <si>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</si>
  <si>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</si>
  <si>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</si>
  <si>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</si>
  <si>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</si>
  <si>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</si>
  <si>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</si>
  <si>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</si>
  <si>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</si>
  <si>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</si>
  <si>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</si>
  <si>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</si>
  <si>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</si>
  <si>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</si>
  <si>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</si>
  <si>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</si>
  <si>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</si>
  <si>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</si>
  <si>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</si>
  <si>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</si>
  <si>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</si>
  <si>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</si>
  <si>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</si>
  <si>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</si>
  <si>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</si>
  <si>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</si>
  <si>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</si>
  <si>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</si>
  <si>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</si>
  <si>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</si>
  <si>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</si>
  <si>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</si>
  <si>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</si>
  <si>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</si>
  <si>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</si>
  <si>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</si>
  <si>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</si>
  <si>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</si>
  <si>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</si>
  <si>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</si>
  <si>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</si>
  <si>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</si>
  <si>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</si>
  <si>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</si>
  <si>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</si>
  <si>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</si>
  <si>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</si>
  <si>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</si>
  <si>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</si>
  <si>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</si>
  <si>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</si>
  <si>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</si>
  <si>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</si>
  <si>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</si>
  <si>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</si>
  <si>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</si>
  <si>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</si>
  <si>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</si>
  <si>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</si>
  <si>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</si>
  <si>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</si>
  <si>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</si>
  <si>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</si>
  <si>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</si>
  <si>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</si>
  <si>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</si>
  <si>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</si>
  <si>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</si>
  <si>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</si>
  <si>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</si>
  <si>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</si>
  <si>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</si>
  <si>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</si>
  <si>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</si>
  <si>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</si>
  <si>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</si>
  <si>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</si>
  <si>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</si>
  <si>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</si>
  <si>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</si>
  <si>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</si>
  <si>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</si>
  <si>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</si>
  <si>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</si>
  <si>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</si>
  <si>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</si>
  <si>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</si>
  <si>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</si>
  <si>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</si>
  <si>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</si>
  <si>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</si>
  <si>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</si>
  <si>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</si>
  <si>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</si>
  <si>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</si>
  <si>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</si>
  <si>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</si>
  <si>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</si>
  <si>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</si>
  <si>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</si>
  <si>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</si>
  <si>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</si>
  <si>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</si>
  <si>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</si>
  <si>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</si>
  <si>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</si>
  <si>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</si>
  <si>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</si>
  <si>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</si>
  <si>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</si>
  <si>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</si>
  <si>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</si>
  <si>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</si>
  <si>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</si>
  <si>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</si>
  <si>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</si>
  <si>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</si>
  <si>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</si>
  <si>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</si>
  <si>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</si>
  <si>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</si>
  <si>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</si>
  <si>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</si>
  <si>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</si>
  <si>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</si>
  <si>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</si>
  <si>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</si>
  <si>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</si>
  <si>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</si>
  <si>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</si>
  <si>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</si>
  <si>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</si>
  <si>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</si>
  <si>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</si>
  <si>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</si>
  <si>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</si>
  <si>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</si>
  <si>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</si>
  <si>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</si>
  <si>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</si>
  <si>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</si>
  <si>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</si>
  <si>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</si>
  <si>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</si>
  <si>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</si>
  <si>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</si>
  <si>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</si>
  <si>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</si>
  <si>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</si>
  <si>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</si>
  <si>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</si>
  <si>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</si>
  <si>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</si>
  <si>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</si>
  <si>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</si>
  <si>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</si>
  <si>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</si>
  <si>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</si>
  <si>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</si>
  <si>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</si>
  <si>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</si>
  <si>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</si>
  <si>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</si>
  <si>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</si>
  <si>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</si>
  <si>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</si>
  <si>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</si>
  <si>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</si>
  <si>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</si>
  <si>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</si>
  <si>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</si>
  <si>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</si>
  <si>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</si>
  <si>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</si>
  <si>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</si>
  <si>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</si>
  <si>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</si>
  <si>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</si>
  <si>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</si>
  <si>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</si>
  <si>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</si>
  <si>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</si>
  <si>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</si>
  <si>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</si>
  <si>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</si>
  <si>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</si>
  <si>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</si>
  <si>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</si>
  <si>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</si>
  <si>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</si>
  <si>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</si>
  <si>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</si>
  <si>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</si>
  <si>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</si>
  <si>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</si>
  <si>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</si>
  <si>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</si>
  <si>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</si>
  <si>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</si>
  <si>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</si>
  <si>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</si>
  <si>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</si>
  <si>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</si>
  <si>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</si>
  <si>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</si>
  <si>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</si>
  <si>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</si>
  <si>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</si>
  <si>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</si>
  <si>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</si>
  <si>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</si>
  <si>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</si>
  <si>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</si>
  <si>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</si>
  <si>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</si>
  <si>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</si>
  <si>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</si>
  <si>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</si>
  <si>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</si>
  <si>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</si>
  <si>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</si>
  <si>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</si>
  <si>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</si>
  <si>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</si>
  <si>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</si>
  <si>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</si>
  <si>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</si>
  <si>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</si>
  <si>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</si>
  <si>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</si>
  <si>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</si>
  <si>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</si>
  <si>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</si>
  <si>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</si>
  <si>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</si>
  <si>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</si>
  <si>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</si>
  <si>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</si>
  <si>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</si>
  <si>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</si>
  <si>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</si>
  <si>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</si>
  <si>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</si>
  <si>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</si>
  <si>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</si>
  <si>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</si>
  <si>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</si>
  <si>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</si>
  <si>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</si>
  <si>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</si>
  <si>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</si>
  <si>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</si>
  <si>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</si>
  <si>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</si>
  <si>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</si>
  <si>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</si>
  <si>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</si>
  <si>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</si>
  <si>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</si>
  <si>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</si>
  <si>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</si>
  <si>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</si>
  <si>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</si>
  <si>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</si>
  <si>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</si>
  <si>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</si>
  <si>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</si>
  <si>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</si>
  <si>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</si>
  <si>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</si>
  <si>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</si>
  <si>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</si>
  <si>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</si>
  <si>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</si>
  <si>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</si>
  <si>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</si>
  <si>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</si>
  <si>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</si>
  <si>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</si>
  <si>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</si>
  <si>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</si>
  <si>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</si>
  <si>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</si>
  <si>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</si>
  <si>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</si>
  <si>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</si>
  <si>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</si>
  <si>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</si>
  <si>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</si>
  <si>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</si>
  <si>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</si>
  <si>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</si>
  <si>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</si>
  <si>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</si>
  <si>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</si>
  <si>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</si>
  <si>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</si>
  <si>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</si>
  <si>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</si>
  <si>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</si>
  <si>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</si>
  <si>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</si>
  <si>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</si>
  <si>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</si>
  <si>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</si>
  <si>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</si>
  <si>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</si>
  <si>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</si>
  <si>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</si>
  <si>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</si>
  <si>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</si>
  <si>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</si>
  <si>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</si>
  <si>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</si>
  <si>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</si>
  <si>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</si>
  <si>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</si>
  <si>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</si>
  <si>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</si>
  <si>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</si>
  <si>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</si>
  <si>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</si>
  <si>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</si>
  <si>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</si>
  <si>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</si>
  <si>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</si>
  <si>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</si>
  <si>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</si>
  <si>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</si>
  <si>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</si>
  <si>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</si>
  <si>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</si>
  <si>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</si>
  <si>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</si>
  <si>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</si>
  <si>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</si>
  <si>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</si>
  <si>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</si>
  <si>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</si>
  <si>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</si>
  <si>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</si>
  <si>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</si>
  <si>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</si>
  <si>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</si>
  <si>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</si>
  <si>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</si>
  <si>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</si>
  <si>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</si>
  <si>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</si>
  <si>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</si>
  <si>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</si>
  <si>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</si>
  <si>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</si>
  <si>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</si>
  <si>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</si>
  <si>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</si>
  <si>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</si>
  <si>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</si>
  <si>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</si>
  <si>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</si>
  <si>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</si>
  <si>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</si>
  <si>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</si>
  <si>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</si>
  <si>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</si>
  <si>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</si>
  <si>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</si>
  <si>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</si>
  <si>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</si>
  <si>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</si>
  <si>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</si>
  <si>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</si>
  <si>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</si>
  <si>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</si>
  <si>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</si>
  <si>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</si>
  <si>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</si>
  <si>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</si>
  <si>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</si>
  <si>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</si>
  <si>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</si>
  <si>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</si>
  <si>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</si>
  <si>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</si>
  <si>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</si>
  <si>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</si>
  <si>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</si>
  <si>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</si>
  <si>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</si>
  <si>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</si>
  <si>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</si>
  <si>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</si>
  <si>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</si>
  <si>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</si>
  <si>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</si>
  <si>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</si>
  <si>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</si>
  <si>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</si>
  <si>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</si>
  <si>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</si>
  <si>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</si>
  <si>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</si>
  <si>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</si>
  <si>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</si>
  <si>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</si>
  <si>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</si>
  <si>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</si>
  <si>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</si>
  <si>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</si>
  <si>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</si>
  <si>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</si>
  <si>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</si>
  <si>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</si>
  <si>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</si>
  <si>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</si>
  <si>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</si>
  <si>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</si>
  <si>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</si>
  <si>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</si>
  <si>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</si>
  <si>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</si>
  <si>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</si>
  <si>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</si>
  <si>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</si>
  <si>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</si>
  <si>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</si>
  <si>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</si>
  <si>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</si>
  <si>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</si>
  <si>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</si>
  <si>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</si>
  <si>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</si>
  <si>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</si>
  <si>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</si>
  <si>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</si>
  <si>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</si>
  <si>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</si>
  <si>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</si>
  <si>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</si>
  <si>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</si>
  <si>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</si>
  <si>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</si>
  <si>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</si>
  <si>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</si>
  <si>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</si>
  <si>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</si>
  <si>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</si>
  <si>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</si>
  <si>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</si>
  <si>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</si>
  <si>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</si>
  <si>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</si>
  <si>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</si>
  <si>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</si>
  <si>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</si>
  <si>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</si>
  <si>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</si>
  <si>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</si>
  <si>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</si>
  <si>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</si>
  <si>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</si>
  <si>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</si>
  <si>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</si>
  <si>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</si>
  <si>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</si>
  <si>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</si>
  <si>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</si>
  <si>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</si>
  <si>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</si>
  <si>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</si>
  <si>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</si>
  <si>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</si>
  <si>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</si>
  <si>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</si>
  <si>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</si>
  <si>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</si>
  <si>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</si>
  <si>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</si>
  <si>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</si>
  <si>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</si>
  <si>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</si>
  <si>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</si>
  <si>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</si>
  <si>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</si>
  <si>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</si>
  <si>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</si>
  <si>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</si>
  <si>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</si>
  <si>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</si>
  <si>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</si>
  <si>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</si>
  <si>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</si>
  <si>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</si>
  <si>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</si>
  <si>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</si>
  <si>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</si>
  <si>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</si>
  <si>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</si>
  <si>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</si>
  <si>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</si>
  <si>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</si>
  <si>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</si>
  <si>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</si>
  <si>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</si>
  <si>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</si>
  <si>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</si>
  <si>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</si>
  <si>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</si>
  <si>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</si>
  <si>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</si>
  <si>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</si>
  <si>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</si>
  <si>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</si>
  <si>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</si>
  <si>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</si>
  <si>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</si>
  <si>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</si>
  <si>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</si>
  <si>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</si>
  <si>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</si>
  <si>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</si>
  <si>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</si>
  <si>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</si>
  <si>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</si>
  <si>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</si>
  <si>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</si>
  <si>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</si>
  <si>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</si>
  <si>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</si>
  <si>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</si>
  <si>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</si>
  <si>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</si>
  <si>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</si>
  <si>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</si>
  <si>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</si>
  <si>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</si>
  <si>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</si>
  <si>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</si>
  <si>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</si>
  <si>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</si>
  <si>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</si>
  <si>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</si>
  <si>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</si>
  <si>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</si>
  <si>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</si>
  <si>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</si>
  <si>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</si>
  <si>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</si>
  <si>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</si>
  <si>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</si>
  <si>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</si>
  <si>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</si>
  <si>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</si>
  <si>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</si>
  <si>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</si>
  <si>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</si>
  <si>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</si>
  <si>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</si>
  <si>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</si>
  <si>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</si>
  <si>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</si>
  <si>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</si>
  <si>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</si>
  <si>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</si>
  <si>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</si>
  <si>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</si>
  <si>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</si>
  <si>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</si>
  <si>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</si>
  <si>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</si>
  <si>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</si>
  <si>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</si>
  <si>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</si>
  <si>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</si>
  <si>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</si>
  <si>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</si>
  <si>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</si>
  <si>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</si>
  <si>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</si>
  <si>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</si>
  <si>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</si>
  <si>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</si>
  <si>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</si>
  <si>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</si>
  <si>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</si>
  <si>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</si>
  <si>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</si>
  <si>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</si>
  <si>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</si>
  <si>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</si>
  <si>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</si>
  <si>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</si>
  <si>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</si>
  <si>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</si>
  <si>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</si>
  <si>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</si>
  <si>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</si>
  <si>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</si>
  <si>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</si>
  <si>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</si>
  <si>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</si>
  <si>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</si>
  <si>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</si>
  <si>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</si>
  <si>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</si>
  <si>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</si>
  <si>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</si>
  <si>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</si>
  <si>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</si>
  <si>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</si>
  <si>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</si>
  <si>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</si>
  <si>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</si>
  <si>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</si>
  <si>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</si>
  <si>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</si>
  <si>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</si>
  <si>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</si>
  <si>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</si>
  <si>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</si>
  <si>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</si>
  <si>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</si>
  <si>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</si>
  <si>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</si>
  <si>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</si>
  <si>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</si>
  <si>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</si>
  <si>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</si>
  <si>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</si>
  <si>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</si>
  <si>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</si>
  <si>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</si>
  <si>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</si>
  <si>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</si>
  <si>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</si>
  <si>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</si>
  <si>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</si>
  <si>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</si>
  <si>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</si>
  <si>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</si>
  <si>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</si>
  <si>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</si>
  <si>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</si>
  <si>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</si>
  <si>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</si>
  <si>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</si>
  <si>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</si>
  <si>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</si>
  <si>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</si>
  <si>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</si>
  <si>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</si>
  <si>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</si>
  <si>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</si>
  <si>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</si>
  <si>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</si>
  <si>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</si>
  <si>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</si>
  <si>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</si>
  <si>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</si>
  <si>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</si>
  <si>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</si>
  <si>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</si>
  <si>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</si>
  <si>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</si>
  <si>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</si>
  <si>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</si>
  <si>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</si>
  <si>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</si>
  <si>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</si>
  <si>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</si>
  <si>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</si>
  <si>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</si>
  <si>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</si>
  <si>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</si>
  <si>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</si>
  <si>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</si>
  <si>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</si>
  <si>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</si>
  <si>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</si>
  <si>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</si>
  <si>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</si>
  <si>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</si>
  <si>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</si>
  <si>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</si>
  <si>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</si>
  <si>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</si>
  <si>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</si>
  <si>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</si>
  <si>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</si>
  <si>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</si>
  <si>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</si>
  <si>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</si>
  <si>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</si>
  <si>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</si>
  <si>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</si>
  <si>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</si>
  <si>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</si>
  <si>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</si>
  <si>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</si>
  <si>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</si>
  <si>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</si>
  <si>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</si>
  <si>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</si>
  <si>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</si>
  <si>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</si>
  <si>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</si>
  <si>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</si>
  <si>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</si>
  <si>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</si>
  <si>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</si>
  <si>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</si>
  <si>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</si>
  <si>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</si>
  <si>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</si>
  <si>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</si>
  <si>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</si>
  <si>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</si>
  <si>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</si>
  <si>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</si>
  <si>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</si>
  <si>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</si>
  <si>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</si>
  <si>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</si>
  <si>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</si>
  <si>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</si>
  <si>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</si>
  <si>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</si>
  <si>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</si>
  <si>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</si>
  <si>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</si>
  <si>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</si>
  <si>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</si>
  <si>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</si>
  <si>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</si>
  <si>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</si>
  <si>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</si>
  <si>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</si>
  <si>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</si>
  <si>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</si>
  <si>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</si>
  <si>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</si>
  <si>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</si>
  <si>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</si>
  <si>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</si>
  <si>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</si>
  <si>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</si>
  <si>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</si>
  <si>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</si>
  <si>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</si>
  <si>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</si>
  <si>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</si>
  <si>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</si>
  <si>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</si>
  <si>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</si>
  <si>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</si>
  <si>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</si>
  <si>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</si>
  <si>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</si>
  <si>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</si>
  <si>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</si>
  <si>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</si>
  <si>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</si>
  <si>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</si>
  <si>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</si>
  <si>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</si>
  <si>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</si>
  <si>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</si>
  <si>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</si>
  <si>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</si>
  <si>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</si>
  <si>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</si>
  <si>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</si>
  <si>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</si>
  <si>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</si>
  <si>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</si>
  <si>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</si>
  <si>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</si>
  <si>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</si>
  <si>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</si>
  <si>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</si>
  <si>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</si>
  <si>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</si>
  <si>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</si>
  <si>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</si>
  <si>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</si>
  <si>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</si>
  <si>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</si>
  <si>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</si>
  <si>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</si>
  <si>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</si>
  <si>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</si>
  <si>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</si>
  <si>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</si>
  <si>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</si>
  <si>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</si>
  <si>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</si>
  <si>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</si>
  <si>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</si>
  <si>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</si>
  <si>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</si>
  <si>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</si>
  <si>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</si>
  <si>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</si>
  <si>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</si>
  <si>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</si>
  <si>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</si>
  <si>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</si>
  <si>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</si>
  <si>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</si>
  <si>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</si>
  <si>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</si>
  <si>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</si>
  <si>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</si>
  <si>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</si>
  <si>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</si>
  <si>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</si>
  <si>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</si>
  <si>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</si>
  <si>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</si>
  <si>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</si>
  <si>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</si>
  <si>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</si>
  <si>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</si>
  <si>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</si>
  <si>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</si>
  <si>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</si>
  <si>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</si>
  <si>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</si>
  <si>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</si>
  <si>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</si>
  <si>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</si>
  <si>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</si>
  <si>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</si>
  <si>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</si>
  <si>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</si>
  <si>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</si>
  <si>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</si>
  <si>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</si>
  <si>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</si>
  <si>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</si>
  <si>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</si>
  <si>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</si>
  <si>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</si>
  <si>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</si>
  <si>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</si>
  <si>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</si>
  <si>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</si>
  <si>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</si>
  <si>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</si>
  <si>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</si>
  <si>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</si>
  <si>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</si>
  <si>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</si>
  <si>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</si>
  <si>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</si>
  <si>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</si>
  <si>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</si>
  <si>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</si>
  <si>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</si>
  <si>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</si>
  <si>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</si>
  <si>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</si>
  <si>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</si>
  <si>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</si>
  <si>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</si>
  <si>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</si>
  <si>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</si>
  <si>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</si>
  <si>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</si>
  <si>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</si>
  <si>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</si>
  <si>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</si>
  <si>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</si>
  <si>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</si>
  <si>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</si>
  <si>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</si>
  <si>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</si>
  <si>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</si>
  <si>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</si>
  <si>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</si>
  <si>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</si>
  <si>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</si>
  <si>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</si>
  <si>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</si>
  <si>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</si>
  <si>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</si>
  <si>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</si>
  <si>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</si>
  <si>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</si>
  <si>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</si>
  <si>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</si>
  <si>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</si>
  <si>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</si>
  <si>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</si>
  <si>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</si>
  <si>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</si>
  <si>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</si>
  <si>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</si>
  <si>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</si>
  <si>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</si>
  <si>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</si>
  <si>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</si>
  <si>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</si>
  <si>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</si>
  <si>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</si>
  <si>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</si>
  <si>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</si>
  <si>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</si>
  <si>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</si>
  <si>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</si>
  <si>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</si>
  <si>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</si>
  <si>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</si>
  <si>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</si>
  <si>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</si>
  <si>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</si>
  <si>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</si>
  <si>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</si>
  <si>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</si>
  <si>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</si>
  <si>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</si>
  <si>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</si>
  <si>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</si>
  <si>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</si>
  <si>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</si>
  <si>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</si>
  <si>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</si>
  <si>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</si>
  <si>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</si>
  <si>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</si>
  <si>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</si>
  <si>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</si>
  <si>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</si>
  <si>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</si>
  <si>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</si>
  <si>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</si>
  <si>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</si>
  <si>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</si>
  <si>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</si>
  <si>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</si>
  <si>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</si>
  <si>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</si>
  <si>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</si>
  <si>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</si>
  <si>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</si>
  <si>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</si>
  <si>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</si>
  <si>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</si>
  <si>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</si>
  <si>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</si>
  <si>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</si>
  <si>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</si>
  <si>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</si>
  <si>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</si>
  <si>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</si>
  <si>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</si>
  <si>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</si>
  <si>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</si>
  <si>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</si>
  <si>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</si>
  <si>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</si>
  <si>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</si>
  <si>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</si>
  <si>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</si>
  <si>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</si>
  <si>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</si>
  <si>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</si>
  <si>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</si>
  <si>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</si>
  <si>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</si>
  <si>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</si>
  <si>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</si>
  <si>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</si>
  <si>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</si>
  <si>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</si>
  <si>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</si>
  <si>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</si>
  <si>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</si>
  <si>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</si>
  <si>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</si>
  <si>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</si>
  <si>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</si>
  <si>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</si>
  <si>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</si>
  <si>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</si>
  <si>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</si>
  <si>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</si>
  <si>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</si>
  <si>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</si>
  <si>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</si>
  <si>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</si>
  <si>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</si>
  <si>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</si>
  <si>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</si>
  <si>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</si>
  <si>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</si>
  <si>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</si>
  <si>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</si>
  <si>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</si>
  <si>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</si>
  <si>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</si>
  <si>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</si>
  <si>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</si>
  <si>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</si>
  <si>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</si>
  <si>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</si>
  <si>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</si>
  <si>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</si>
  <si>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</si>
  <si>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</si>
  <si>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</si>
  <si>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</si>
  <si>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</si>
  <si>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</si>
  <si>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</si>
  <si>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</si>
  <si>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</si>
  <si>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</si>
  <si>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</si>
  <si>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</si>
  <si>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</si>
  <si>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</si>
  <si>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</si>
  <si>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</si>
  <si>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</si>
  <si>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</si>
  <si>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</si>
  <si>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</si>
  <si>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</si>
  <si>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</si>
  <si>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</si>
  <si>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</si>
  <si>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</si>
  <si>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</si>
  <si>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</si>
  <si>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</si>
  <si>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</si>
  <si>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</si>
  <si>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</si>
  <si>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</si>
  <si>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</si>
  <si>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</si>
  <si>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</si>
  <si>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</si>
  <si>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</si>
  <si>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</si>
  <si>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</si>
  <si>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</si>
  <si>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</si>
  <si>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</si>
  <si>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</si>
  <si>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</si>
  <si>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</si>
  <si>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</si>
  <si>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</si>
  <si>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</si>
  <si>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</si>
  <si>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</si>
  <si>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</si>
  <si>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</si>
  <si>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</si>
  <si>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</si>
  <si>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</si>
  <si>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</si>
  <si>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</si>
  <si>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</si>
  <si>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</si>
  <si>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</si>
  <si>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</si>
  <si>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</si>
  <si>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</si>
  <si>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</si>
  <si>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</si>
  <si>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</si>
  <si>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</si>
  <si>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</si>
  <si>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</si>
  <si>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</si>
  <si>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</si>
  <si>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</si>
  <si>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</si>
  <si>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</si>
  <si>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</si>
  <si>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</si>
  <si>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</si>
  <si>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</si>
  <si>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</si>
  <si>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</si>
  <si>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</si>
  <si>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</si>
  <si>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</si>
  <si>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</si>
  <si>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</si>
  <si>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</si>
  <si>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</si>
  <si>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</si>
  <si>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</si>
  <si>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</si>
  <si>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</si>
  <si>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</si>
  <si>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</si>
  <si>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</si>
  <si>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</si>
  <si>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</si>
  <si>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</si>
  <si>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</si>
  <si>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</si>
  <si>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</si>
  <si>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</si>
  <si>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</si>
  <si>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</si>
  <si>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</si>
  <si>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</si>
  <si>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</si>
  <si>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</si>
  <si>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</si>
  <si>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</si>
  <si>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</si>
  <si>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</si>
  <si>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</si>
  <si>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</si>
  <si>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</si>
  <si>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</si>
  <si>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</si>
  <si>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</si>
  <si>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</si>
  <si>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</si>
  <si>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</si>
  <si>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</si>
  <si>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</si>
  <si>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</si>
  <si>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</si>
  <si>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</si>
  <si>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</si>
  <si>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</si>
  <si>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</si>
  <si>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</si>
  <si>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</si>
  <si>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</si>
  <si>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</si>
  <si>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</si>
  <si>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</si>
  <si>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</si>
  <si>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</si>
  <si>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</si>
  <si>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</si>
  <si>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</si>
  <si>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</si>
  <si>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</si>
  <si>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</si>
  <si>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</si>
  <si>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</si>
  <si>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</si>
  <si>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</si>
  <si>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</si>
  <si>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</si>
  <si>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</si>
  <si>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</si>
  <si>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</si>
  <si>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</si>
  <si>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</si>
  <si>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</si>
  <si>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</si>
  <si>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</si>
  <si>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</si>
  <si>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</si>
  <si>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</si>
  <si>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</si>
  <si>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</si>
  <si>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</si>
  <si>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</si>
  <si>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</si>
  <si>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</si>
  <si>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</si>
  <si>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</si>
  <si>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</si>
  <si>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</si>
  <si>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</si>
  <si>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</si>
  <si>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</si>
  <si>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</si>
  <si>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</si>
  <si>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</si>
  <si>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</si>
  <si>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</si>
  <si>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</si>
  <si>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</si>
  <si>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</si>
  <si>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</si>
  <si>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</si>
  <si>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</si>
  <si>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</si>
  <si>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</si>
  <si>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</si>
  <si>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</si>
  <si>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</si>
  <si>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</si>
  <si>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</si>
  <si>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</si>
  <si>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</si>
  <si>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</si>
  <si>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</si>
  <si>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</si>
  <si>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</si>
  <si>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</si>
  <si>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</si>
  <si>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</si>
  <si>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</si>
  <si>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</si>
  <si>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</si>
  <si>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</si>
  <si>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</si>
  <si>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</si>
  <si>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</si>
  <si>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</si>
  <si>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</si>
  <si>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</si>
  <si>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</si>
  <si>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</si>
  <si>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</si>
  <si>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</si>
  <si>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</si>
  <si>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</si>
  <si>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</si>
  <si>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</si>
  <si>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</si>
  <si>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</si>
  <si>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</si>
  <si>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</si>
  <si>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</si>
  <si>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</si>
  <si>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</si>
  <si>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</si>
  <si>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</si>
  <si>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</si>
  <si>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</si>
  <si>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</si>
  <si>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</si>
  <si>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</si>
  <si>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</si>
  <si>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</si>
  <si>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</si>
  <si>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</si>
  <si>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</si>
  <si>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</si>
  <si>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</si>
  <si>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</si>
  <si>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</si>
  <si>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</si>
  <si>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</si>
  <si>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</si>
  <si>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</si>
  <si>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</si>
  <si>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</si>
  <si>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</si>
  <si>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</si>
  <si>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</si>
  <si>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</si>
  <si>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</si>
  <si>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</si>
  <si>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</si>
  <si>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</si>
  <si>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</si>
  <si>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</si>
  <si>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</si>
  <si>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</si>
  <si>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</si>
  <si>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</si>
  <si>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</si>
  <si>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</si>
  <si>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</si>
  <si>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</si>
  <si>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</si>
  <si>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</si>
  <si>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</si>
  <si>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</si>
  <si>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</si>
  <si>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</si>
  <si>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</si>
  <si>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</si>
  <si>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</si>
  <si>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</si>
  <si>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</si>
  <si>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</si>
  <si>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</si>
  <si>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</si>
  <si>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</si>
  <si>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</si>
  <si>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</si>
  <si>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</si>
  <si>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</si>
  <si>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</si>
  <si>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</si>
  <si>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</si>
  <si>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</si>
  <si>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</si>
  <si>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</si>
  <si>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</si>
  <si>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</si>
  <si>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</si>
  <si>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</si>
  <si>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</si>
  <si>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</si>
  <si>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</si>
  <si>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</si>
  <si>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</si>
  <si>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</si>
  <si>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</si>
  <si>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</si>
  <si>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</si>
  <si>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</si>
  <si>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</si>
  <si>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</si>
  <si>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</si>
  <si>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</si>
  <si>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</si>
  <si>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</si>
  <si>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</si>
  <si>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</si>
  <si>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</si>
  <si>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</si>
  <si>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</si>
  <si>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</si>
  <si>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</si>
  <si>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</si>
  <si>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</si>
  <si>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</si>
  <si>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</si>
  <si>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</si>
  <si>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</si>
  <si>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</si>
  <si>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</si>
  <si>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</si>
  <si>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</si>
  <si>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</si>
  <si>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</si>
  <si>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</si>
  <si>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</si>
  <si>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</si>
  <si>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</si>
  <si>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</si>
  <si>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</si>
  <si>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</si>
  <si>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</si>
  <si>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</si>
  <si>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</si>
  <si>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</si>
  <si>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</si>
  <si>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</si>
  <si>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</si>
  <si>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</si>
  <si>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</si>
  <si>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</si>
  <si>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</si>
  <si>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</si>
  <si>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</si>
  <si>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</si>
  <si>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</si>
  <si>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</si>
  <si>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</si>
  <si>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</si>
  <si>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</si>
  <si>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</si>
  <si>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</si>
  <si>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</si>
  <si>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</si>
  <si>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</si>
  <si>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</si>
  <si>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</si>
  <si>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</si>
  <si>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</si>
  <si>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</si>
  <si>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</si>
  <si>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</si>
  <si>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</si>
  <si>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</si>
  <si>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</si>
  <si>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</si>
  <si>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</si>
  <si>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</si>
  <si>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</si>
  <si>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</si>
  <si>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</si>
  <si>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</si>
  <si>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</si>
  <si>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</si>
  <si>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</si>
  <si>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</si>
  <si>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</si>
  <si>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</si>
  <si>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</si>
  <si>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</si>
  <si>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</si>
  <si>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</si>
  <si>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</si>
  <si>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</si>
  <si>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</si>
  <si>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</si>
  <si>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</si>
  <si>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</si>
  <si>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</si>
  <si>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</si>
  <si>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</si>
  <si>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</si>
  <si>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</si>
  <si>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</si>
  <si>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</si>
  <si>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</si>
  <si>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</si>
  <si>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</si>
  <si>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</si>
  <si>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</si>
  <si>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</si>
  <si>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</si>
  <si>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</si>
  <si>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</si>
  <si>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</si>
  <si>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</si>
  <si>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</si>
  <si>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</si>
  <si>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</si>
  <si>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</si>
  <si>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</si>
  <si>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</si>
  <si>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</si>
  <si>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</si>
  <si>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</si>
  <si>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</si>
  <si>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</si>
  <si>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</si>
  <si>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</si>
  <si>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</si>
  <si>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</si>
  <si>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</si>
  <si>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</si>
  <si>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</si>
  <si>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</si>
  <si>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</si>
  <si>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</si>
  <si>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</si>
  <si>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</si>
  <si>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</si>
  <si>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</si>
  <si>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</si>
  <si>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</si>
  <si>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</si>
  <si>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</si>
  <si>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</si>
  <si>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</si>
  <si>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</si>
  <si>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</si>
  <si>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</si>
  <si>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</si>
  <si>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</si>
  <si>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</si>
  <si>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</si>
  <si>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</si>
  <si>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</si>
  <si>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</si>
  <si>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</si>
  <si>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</si>
  <si>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</si>
  <si>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</si>
  <si>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</si>
  <si>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</si>
  <si>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</si>
  <si>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</si>
  <si>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</si>
  <si>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</si>
  <si>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</si>
  <si>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</si>
  <si>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</si>
  <si>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</si>
  <si>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</si>
  <si>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</si>
  <si>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</si>
  <si>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</si>
  <si>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</si>
  <si>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</si>
  <si>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</si>
  <si>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</si>
  <si>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</si>
  <si>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</si>
  <si>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</si>
  <si>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</si>
  <si>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</si>
  <si>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</si>
  <si>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</si>
  <si>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</si>
  <si>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</si>
  <si>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</si>
  <si>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</si>
  <si>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</si>
  <si>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</si>
  <si>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</si>
  <si>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</si>
  <si>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</si>
  <si>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</si>
  <si>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</si>
  <si>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</si>
  <si>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</si>
  <si>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</si>
  <si>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</si>
  <si>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</si>
  <si>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</si>
  <si>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</si>
  <si>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</si>
  <si>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</si>
  <si>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</si>
  <si>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</si>
  <si>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</si>
  <si>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</si>
  <si>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</si>
  <si>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</si>
  <si>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</si>
  <si>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</si>
  <si>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</si>
  <si>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</si>
  <si>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</si>
  <si>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</si>
  <si>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</si>
  <si>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</si>
  <si>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</si>
  <si>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</si>
  <si>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</si>
  <si>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</si>
  <si>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</si>
  <si>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</si>
  <si>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</si>
  <si>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</si>
  <si>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</si>
  <si>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</si>
  <si>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</si>
  <si>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</si>
  <si>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</si>
  <si>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</si>
  <si>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</si>
  <si>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</si>
  <si>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</si>
  <si>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</si>
  <si>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</si>
  <si>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</si>
  <si>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</si>
  <si>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</si>
  <si>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</si>
  <si>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</si>
  <si>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</si>
  <si>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</si>
  <si>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</si>
  <si>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</si>
  <si>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</si>
  <si>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</si>
  <si>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</si>
  <si>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</si>
  <si>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</si>
  <si>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</si>
  <si>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</si>
  <si>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</si>
  <si>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</si>
  <si>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</si>
  <si>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</si>
  <si>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</si>
  <si>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</si>
  <si>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</si>
  <si>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</si>
  <si>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</si>
  <si>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</si>
  <si>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</si>
  <si>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</si>
  <si>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</si>
  <si>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</si>
  <si>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</si>
  <si>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</si>
  <si>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</si>
  <si>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</si>
  <si>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</si>
  <si>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</si>
  <si>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</si>
  <si>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</si>
  <si>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</si>
  <si>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</si>
  <si>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</si>
  <si>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</si>
  <si>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</si>
  <si>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</si>
  <si>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</si>
  <si>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</si>
  <si>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</si>
  <si>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</si>
  <si>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</si>
  <si>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</si>
  <si>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</si>
  <si>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</si>
  <si>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</si>
  <si>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</si>
  <si>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</si>
  <si>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</si>
  <si>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</si>
  <si>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</si>
  <si>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</si>
  <si>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</si>
  <si>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</si>
  <si>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</si>
  <si>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</si>
  <si>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</si>
  <si>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</si>
  <si>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</si>
  <si>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</si>
  <si>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</si>
  <si>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</si>
  <si>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</si>
  <si>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</si>
  <si>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</si>
  <si>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</si>
  <si>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</si>
  <si>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</si>
  <si>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</si>
  <si>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</si>
  <si>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</si>
  <si>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</si>
  <si>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</si>
  <si>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</si>
  <si>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</si>
  <si>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</si>
  <si>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</si>
  <si>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</si>
  <si>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</si>
  <si>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</si>
  <si>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</si>
  <si>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</si>
  <si>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</si>
  <si>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</si>
  <si>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</si>
  <si>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</si>
  <si>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</si>
  <si>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</si>
  <si>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</si>
  <si>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</si>
  <si>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</si>
  <si>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</si>
  <si>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</si>
  <si>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</si>
  <si>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</si>
  <si>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</si>
  <si>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</si>
  <si>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</si>
  <si>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</si>
  <si>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</si>
  <si>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</si>
  <si>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</si>
  <si>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</si>
  <si>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</si>
  <si>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</si>
  <si>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</si>
  <si>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</si>
  <si>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</si>
  <si>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</si>
  <si>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</si>
  <si>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</si>
  <si>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</si>
  <si>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</si>
  <si>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</si>
  <si>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</si>
  <si>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</si>
  <si>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</si>
  <si>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</si>
  <si>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</si>
  <si>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</si>
  <si>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</si>
  <si>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</si>
  <si>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</si>
  <si>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</si>
  <si>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</si>
  <si>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</si>
  <si>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</si>
  <si>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</si>
  <si>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</si>
  <si>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</si>
  <si>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</si>
  <si>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</si>
  <si>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</si>
  <si>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</si>
  <si>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</si>
  <si>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</si>
  <si>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</si>
  <si>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</si>
  <si>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</si>
  <si>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</si>
  <si>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</si>
  <si>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</si>
  <si>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</si>
  <si>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</si>
  <si>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</si>
  <si>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</si>
  <si>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</si>
  <si>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</si>
  <si>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</si>
  <si>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</si>
  <si>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</si>
  <si>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</si>
  <si>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</si>
  <si>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</si>
  <si>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</si>
  <si>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</si>
  <si>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</si>
  <si>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</si>
  <si>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</si>
  <si>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</si>
  <si>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</si>
  <si>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</si>
  <si>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</si>
  <si>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</si>
  <si>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</si>
  <si>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</si>
  <si>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</si>
  <si>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</si>
  <si>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</si>
  <si>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</si>
  <si>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</si>
  <si>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</si>
  <si>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</si>
  <si>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</si>
  <si>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</si>
  <si>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</si>
  <si>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</si>
  <si>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</si>
  <si>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</si>
  <si>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</si>
  <si>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</si>
  <si>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</si>
  <si>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</si>
  <si>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</si>
  <si>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</si>
  <si>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</si>
  <si>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</si>
  <si>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</si>
  <si>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</si>
  <si>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</si>
  <si>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</si>
  <si>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</si>
  <si>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</si>
  <si>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</si>
  <si>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</si>
  <si>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</si>
  <si>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</si>
  <si>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</si>
  <si>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</si>
  <si>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</si>
  <si>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</si>
  <si>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</si>
  <si>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</si>
  <si>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</si>
  <si>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</si>
  <si>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</si>
  <si>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</si>
  <si>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</si>
  <si>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</si>
  <si>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</si>
  <si>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</si>
  <si>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</si>
  <si>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</si>
  <si>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</si>
  <si>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</si>
  <si>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</si>
  <si>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</si>
  <si>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</si>
  <si>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</si>
  <si>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</si>
  <si>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</si>
  <si>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</si>
  <si>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</si>
  <si>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</si>
  <si>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</si>
  <si>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</si>
  <si>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</si>
  <si>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</si>
  <si>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</si>
  <si>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</si>
  <si>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</si>
  <si>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</si>
  <si>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</si>
  <si>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</si>
  <si>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</si>
  <si>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</si>
  <si>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</si>
  <si>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</si>
  <si>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</si>
  <si>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</si>
  <si>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</si>
  <si>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</si>
  <si>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</si>
  <si>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</si>
  <si>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</si>
  <si>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</si>
  <si>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</si>
  <si>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</si>
  <si>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</si>
  <si>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</si>
  <si>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</si>
  <si>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</si>
  <si>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</si>
  <si>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</si>
  <si>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</si>
  <si>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</si>
  <si>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</si>
  <si>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</si>
  <si>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</si>
  <si>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</si>
  <si>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</si>
  <si>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</si>
  <si>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</si>
  <si>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</si>
  <si>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</si>
  <si>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</si>
  <si>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</si>
  <si>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</si>
  <si>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</si>
  <si>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</si>
  <si>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</si>
  <si>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</si>
  <si>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</si>
  <si>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</si>
  <si>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</si>
  <si>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</si>
  <si>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</si>
  <si>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</si>
  <si>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</si>
  <si>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</si>
  <si>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</si>
  <si>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</si>
  <si>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</si>
  <si>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</si>
  <si>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</si>
  <si>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</si>
  <si>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</si>
  <si>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</si>
  <si>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</si>
  <si>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</si>
  <si>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</si>
  <si>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</si>
  <si>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</si>
  <si>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</si>
  <si>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</si>
  <si>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</si>
  <si>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</si>
  <si>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</si>
  <si>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</si>
  <si>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</si>
  <si>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</si>
  <si>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</si>
  <si>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</si>
  <si>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</si>
  <si>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</si>
  <si>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</si>
  <si>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</si>
  <si>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</si>
  <si>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</si>
  <si>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</si>
  <si>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</si>
  <si>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</si>
  <si>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</si>
  <si>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</si>
  <si>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</si>
  <si>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</si>
  <si>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</si>
  <si>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</si>
  <si>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</si>
  <si>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</si>
  <si>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</si>
  <si>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</si>
  <si>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</si>
  <si>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</si>
  <si>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</si>
  <si>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</si>
  <si>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</si>
  <si>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</si>
  <si>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</si>
  <si>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</si>
  <si>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</si>
  <si>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</si>
  <si>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</si>
  <si>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</si>
  <si>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</si>
  <si>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</si>
  <si>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</si>
  <si>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</si>
  <si>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</si>
  <si>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</si>
  <si>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</si>
  <si>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</si>
  <si>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</si>
  <si>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</si>
  <si>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</si>
  <si>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</si>
  <si>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</si>
  <si>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</si>
  <si>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</si>
  <si>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</si>
  <si>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</si>
  <si>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</si>
  <si>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</si>
  <si>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</si>
  <si>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</si>
  <si>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</si>
  <si>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</si>
  <si>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</si>
  <si>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</si>
  <si>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</si>
  <si>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</si>
  <si>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</si>
  <si>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</si>
  <si>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</si>
  <si>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</si>
  <si>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</si>
  <si>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</si>
  <si>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</si>
  <si>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</si>
  <si>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</si>
  <si>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</si>
  <si>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</si>
  <si>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</si>
  <si>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</si>
  <si>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</si>
  <si>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</si>
  <si>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</si>
  <si>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</si>
  <si>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</si>
  <si>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</si>
  <si>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</si>
  <si>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</si>
  <si>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</si>
  <si>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</si>
  <si>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</si>
  <si>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</si>
  <si>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</si>
  <si>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</si>
  <si>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</si>
  <si>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</si>
  <si>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</si>
  <si>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</si>
  <si>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</si>
  <si>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</si>
  <si>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</si>
  <si>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</si>
  <si>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</si>
  <si>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</si>
  <si>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</si>
  <si>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</si>
  <si>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</si>
  <si>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</si>
  <si>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</si>
  <si>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</si>
  <si>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</si>
  <si>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</si>
  <si>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</si>
  <si>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</si>
  <si>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</si>
  <si>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</si>
  <si>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</si>
  <si>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</si>
  <si>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</si>
  <si>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</si>
  <si>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</si>
  <si>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</si>
  <si>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</si>
  <si>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</si>
  <si>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</si>
  <si>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</si>
  <si>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</si>
  <si>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</si>
  <si>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</si>
  <si>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</si>
  <si>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</si>
  <si>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</si>
  <si>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</si>
  <si>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</si>
  <si>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</si>
  <si>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</si>
  <si>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</si>
  <si>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</si>
  <si>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</si>
  <si>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</si>
  <si>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</si>
  <si>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</si>
  <si>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</si>
  <si>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</si>
  <si>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</si>
  <si>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</si>
  <si>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</si>
  <si>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</si>
  <si>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</si>
  <si>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</si>
  <si>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</si>
  <si>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</si>
  <si>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</si>
  <si>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</si>
  <si>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</si>
  <si>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</si>
  <si>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</si>
  <si>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</si>
  <si>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</si>
  <si>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</si>
  <si>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</si>
  <si>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</si>
  <si>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</si>
  <si>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</si>
  <si>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</si>
  <si>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</si>
  <si>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</si>
  <si>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</si>
  <si>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</si>
  <si>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</si>
  <si>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</si>
  <si>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</si>
  <si>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</si>
  <si>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</si>
  <si>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</si>
  <si>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</si>
  <si>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</si>
  <si>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</si>
  <si>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</si>
  <si>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</si>
  <si>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</si>
  <si>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</si>
  <si>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</si>
  <si>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</si>
  <si>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</si>
  <si>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</si>
  <si>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</si>
  <si>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</si>
  <si>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</si>
  <si>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</si>
  <si>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</si>
  <si>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</si>
  <si>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</si>
  <si>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</si>
  <si>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</si>
  <si>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</si>
  <si>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</si>
  <si>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</si>
  <si>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</si>
  <si>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</si>
  <si>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</si>
  <si>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</si>
  <si>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</si>
  <si>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</si>
  <si>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</si>
  <si>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</si>
  <si>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</si>
  <si>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</si>
  <si>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</si>
  <si>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</si>
  <si>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</si>
  <si>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</si>
  <si>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</si>
  <si>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</si>
  <si>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</si>
  <si>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</si>
  <si>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</si>
  <si>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</si>
  <si>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</si>
  <si>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</si>
  <si>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</si>
  <si>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</si>
  <si>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</si>
  <si>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</si>
  <si>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</si>
  <si>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</si>
  <si>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</si>
  <si>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</si>
  <si>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</si>
  <si>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</si>
  <si>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</si>
  <si>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</si>
  <si>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</si>
  <si>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</si>
  <si>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</si>
  <si>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</si>
  <si>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</si>
  <si>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</si>
  <si>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</si>
  <si>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</si>
  <si>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</si>
  <si>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</si>
  <si>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</si>
  <si>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</si>
  <si>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</si>
  <si>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</si>
  <si>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</si>
  <si>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</si>
  <si>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</si>
  <si>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</si>
  <si>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</si>
  <si>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</si>
  <si>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</si>
  <si>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</si>
  <si>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</si>
  <si>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</si>
  <si>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</si>
  <si>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</si>
  <si>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</si>
  <si>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</si>
  <si>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</si>
  <si>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</si>
  <si>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</si>
  <si>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</si>
  <si>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</si>
  <si>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</si>
  <si>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</si>
  <si>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</si>
  <si>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</si>
  <si>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</si>
  <si>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</si>
  <si>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</si>
  <si>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</si>
  <si>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</si>
  <si>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</si>
  <si>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</si>
  <si>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</si>
  <si>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</si>
  <si>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</si>
  <si>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</si>
  <si>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</si>
  <si>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</si>
  <si>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</si>
  <si>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</si>
  <si>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</si>
  <si>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</si>
  <si>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</si>
  <si>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</si>
  <si>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</si>
  <si>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</si>
  <si>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</si>
  <si>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</si>
  <si>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</si>
  <si>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</si>
  <si>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</si>
  <si>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</si>
  <si>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</si>
  <si>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</si>
  <si>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</si>
  <si>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</si>
  <si>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</si>
  <si>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</si>
  <si>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</si>
  <si>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</si>
  <si>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</si>
  <si>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</si>
  <si>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</si>
  <si>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</si>
  <si>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</si>
  <si>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</si>
  <si>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</si>
  <si>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</si>
  <si>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</si>
  <si>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</si>
  <si>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</si>
  <si>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</si>
  <si>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</si>
  <si>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</si>
  <si>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</si>
  <si>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</si>
  <si>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</si>
  <si>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</si>
  <si>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</si>
  <si>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</si>
  <si>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</si>
  <si>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</si>
  <si>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</si>
  <si>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</si>
  <si>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</si>
  <si>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</si>
  <si>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</si>
  <si>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</si>
  <si>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</si>
  <si>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</si>
  <si>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</si>
  <si>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</si>
  <si>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</si>
  <si>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</si>
  <si>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</si>
  <si>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</si>
  <si>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</si>
  <si>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</si>
  <si>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</si>
  <si>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</si>
  <si>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</si>
  <si>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</si>
  <si>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</si>
  <si>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</si>
  <si>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</si>
  <si>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</si>
  <si>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</si>
  <si>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</si>
  <si>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</si>
  <si>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</si>
  <si>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</si>
  <si>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</si>
  <si>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</si>
  <si>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</si>
  <si>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</si>
  <si>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</si>
  <si>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</si>
  <si>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</si>
  <si>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</si>
  <si>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</si>
  <si>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</si>
  <si>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</si>
  <si>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</si>
  <si>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</si>
  <si>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</si>
  <si>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</si>
  <si>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</si>
  <si>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</si>
  <si>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</si>
  <si>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</si>
  <si>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</si>
  <si>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</si>
  <si>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</si>
  <si>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</si>
  <si>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</si>
  <si>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</si>
  <si>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</si>
  <si>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</si>
  <si>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</si>
  <si>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</si>
  <si>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</si>
  <si>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</si>
  <si>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</si>
  <si>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</si>
  <si>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</si>
  <si>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</si>
  <si>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</si>
  <si>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</si>
  <si>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</si>
  <si>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</si>
  <si>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</si>
  <si>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</si>
  <si>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</si>
  <si>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</si>
  <si>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</si>
  <si>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</si>
  <si>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</si>
  <si>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</si>
  <si>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</si>
  <si>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</si>
  <si>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</si>
  <si>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</si>
  <si>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</si>
  <si>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</si>
  <si>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</si>
  <si>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</si>
  <si>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</si>
  <si>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</si>
  <si>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</si>
  <si>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</si>
  <si>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</si>
  <si>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</si>
  <si>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</si>
  <si>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</si>
  <si>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</si>
  <si>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</si>
  <si>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</si>
  <si>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</si>
  <si>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</si>
  <si>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</si>
  <si>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</si>
  <si>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</si>
  <si>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</si>
  <si>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</si>
  <si>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</si>
  <si>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</si>
  <si>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</si>
  <si>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</si>
  <si>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</si>
  <si>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</si>
  <si>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</si>
  <si>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</si>
  <si>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</si>
  <si>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</si>
  <si>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</si>
  <si>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</si>
  <si>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</si>
  <si>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</si>
  <si>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</si>
  <si>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</si>
  <si>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</si>
  <si>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</si>
  <si>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</si>
  <si>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</si>
  <si>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</si>
  <si>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</si>
  <si>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</si>
  <si>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</si>
  <si>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</si>
  <si>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</si>
  <si>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</si>
  <si>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</si>
  <si>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</si>
  <si>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</si>
  <si>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</si>
  <si>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</si>
  <si>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</si>
  <si>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</si>
  <si>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</si>
  <si>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</si>
  <si>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</si>
  <si>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</si>
  <si>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</si>
  <si>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</si>
  <si>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</si>
  <si>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</si>
  <si>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</si>
  <si>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</si>
  <si>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</si>
  <si>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</si>
  <si>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</si>
  <si>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</si>
  <si>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</si>
  <si>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</si>
  <si>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</si>
  <si>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</si>
  <si>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</si>
  <si>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</si>
  <si>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</si>
  <si>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</si>
  <si>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</si>
  <si>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</si>
  <si>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</si>
  <si>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</si>
  <si>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</si>
  <si>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</si>
  <si>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</si>
  <si>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</si>
  <si>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</si>
  <si>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</si>
  <si>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</si>
  <si>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</si>
  <si>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</si>
  <si>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</si>
  <si>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</si>
  <si>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</si>
  <si>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</si>
  <si>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</si>
  <si>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</si>
  <si>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</si>
  <si>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</si>
  <si>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</si>
  <si>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</si>
  <si>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</si>
  <si>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</si>
  <si>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</si>
  <si>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</si>
  <si>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</si>
  <si>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</si>
  <si>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</si>
  <si>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</si>
  <si>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</si>
  <si>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</si>
  <si>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</si>
  <si>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</si>
  <si>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</si>
  <si>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</si>
  <si>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</si>
  <si>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</si>
  <si>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</si>
  <si>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</si>
  <si>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</si>
  <si>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</si>
  <si>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</si>
  <si>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</si>
  <si>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</si>
  <si>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</si>
  <si>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</si>
  <si>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</si>
  <si>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</si>
  <si>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</si>
  <si>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</si>
  <si>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</si>
  <si>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</si>
  <si>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</si>
  <si>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</si>
  <si>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</si>
  <si>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</si>
  <si>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</si>
  <si>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</si>
  <si>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</si>
  <si>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</si>
  <si>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</si>
  <si>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</si>
  <si>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</si>
  <si>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</si>
  <si>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</si>
  <si>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</si>
  <si>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</si>
  <si>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</si>
  <si>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</si>
  <si>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</si>
  <si>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</si>
  <si>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</si>
  <si>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</si>
  <si>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</si>
  <si>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</si>
  <si>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</si>
  <si>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</si>
  <si>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</si>
  <si>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</si>
  <si>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</si>
  <si>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</si>
  <si>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</si>
  <si>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</si>
  <si>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</si>
  <si>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</si>
  <si>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</si>
  <si>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</si>
  <si>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</si>
  <si>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</si>
  <si>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</si>
  <si>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</si>
  <si>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</si>
  <si>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</si>
  <si>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</si>
  <si>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</si>
  <si>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</si>
  <si>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</si>
  <si>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</si>
  <si>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</si>
  <si>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</si>
  <si>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</si>
  <si>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</si>
  <si>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</si>
  <si>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</si>
  <si>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</si>
  <si>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</si>
  <si>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</si>
  <si>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</si>
  <si>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</si>
  <si>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</si>
  <si>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</si>
  <si>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</si>
  <si>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</si>
  <si>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</si>
  <si>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</si>
  <si>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</si>
  <si>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</si>
  <si>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</si>
  <si>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</si>
  <si>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</si>
  <si>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</si>
  <si>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</si>
  <si>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</si>
  <si>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</si>
  <si>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</si>
  <si>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</si>
  <si>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</si>
  <si>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</si>
  <si>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</si>
  <si>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</si>
  <si>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</si>
  <si>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</si>
  <si>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</si>
  <si>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</si>
  <si>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</si>
  <si>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</si>
  <si>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</si>
  <si>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</si>
  <si>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</si>
  <si>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</si>
  <si>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</si>
  <si>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</si>
  <si>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</si>
  <si>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</si>
  <si>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</si>
  <si>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</si>
  <si>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</si>
  <si>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</si>
  <si>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</si>
  <si>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</si>
  <si>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</si>
  <si>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</si>
  <si>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</si>
  <si>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</si>
  <si>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</si>
  <si>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</si>
  <si>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</si>
  <si>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</si>
  <si>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</si>
  <si>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</si>
  <si>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</si>
  <si>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</si>
  <si>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</si>
  <si>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</si>
  <si>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</si>
  <si>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</si>
  <si>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</si>
  <si>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</si>
  <si>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</si>
  <si>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</si>
  <si>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</si>
  <si>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</si>
  <si>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</si>
  <si>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</si>
  <si>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</si>
  <si>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</si>
  <si>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</si>
  <si>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</si>
  <si>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</si>
  <si>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</si>
  <si>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</si>
  <si>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</si>
  <si>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</si>
  <si>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</si>
  <si>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</si>
  <si>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</si>
  <si>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</si>
  <si>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</si>
  <si>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</si>
  <si>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</si>
  <si>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</si>
  <si>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</si>
  <si>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</si>
  <si>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</si>
  <si>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</si>
  <si>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</si>
  <si>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</si>
  <si>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</si>
  <si>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</si>
  <si>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</si>
  <si>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</si>
  <si>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</si>
  <si>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</si>
  <si>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</si>
  <si>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</si>
  <si>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</si>
  <si>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</si>
  <si>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</si>
  <si>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</si>
  <si>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</si>
  <si>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</si>
  <si>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</si>
  <si>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</si>
  <si>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</si>
  <si>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</si>
  <si>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</si>
  <si>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</si>
  <si>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</si>
  <si>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</si>
  <si>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</si>
  <si>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</si>
  <si>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</si>
  <si>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</si>
  <si>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</si>
  <si>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</si>
  <si>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</si>
  <si>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</si>
  <si>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</si>
  <si>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</si>
  <si>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</si>
  <si>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</si>
  <si>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</si>
  <si>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</si>
  <si>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</si>
  <si>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</si>
  <si>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</si>
  <si>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</si>
  <si>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</si>
  <si>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</si>
  <si>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</si>
  <si>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</si>
  <si>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</si>
  <si>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</si>
  <si>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</si>
  <si>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</si>
  <si>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</si>
  <si>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</si>
  <si>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</si>
  <si>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</si>
  <si>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</si>
  <si>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</si>
  <si>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</si>
  <si>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</si>
  <si>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</si>
  <si>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</si>
  <si>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</si>
  <si>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</si>
  <si>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</si>
  <si>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</si>
  <si>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</si>
  <si>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</si>
  <si>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</si>
  <si>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</si>
  <si>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</si>
  <si>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</si>
  <si>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</si>
  <si>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</si>
  <si>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</si>
  <si>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</si>
  <si>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</si>
  <si>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</si>
  <si>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</si>
  <si>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</si>
  <si>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</si>
  <si>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</si>
  <si>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</si>
  <si>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</si>
  <si>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</si>
  <si>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</si>
  <si>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</si>
  <si>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</si>
  <si>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</si>
  <si>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</si>
  <si>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</si>
  <si>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</si>
  <si>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</si>
  <si>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</si>
  <si>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</si>
  <si>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</si>
  <si>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</si>
  <si>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</si>
  <si>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</si>
  <si>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</si>
  <si>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</si>
  <si>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</si>
  <si>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</si>
  <si>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</si>
  <si>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</si>
  <si>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</si>
  <si>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</si>
  <si>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</si>
  <si>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</si>
  <si>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</si>
  <si>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</si>
  <si>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</si>
  <si>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</si>
  <si>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</si>
  <si>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</si>
  <si>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</si>
  <si>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</si>
  <si>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</si>
  <si>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</si>
  <si>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</si>
  <si>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</si>
  <si>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</si>
  <si>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</si>
  <si>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</si>
  <si>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</si>
  <si>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</si>
  <si>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</si>
  <si>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</si>
  <si>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</si>
  <si>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</si>
  <si>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</si>
  <si>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</si>
  <si>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</si>
  <si>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</si>
  <si>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</si>
  <si>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</si>
  <si>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</si>
  <si>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</si>
  <si>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</si>
  <si>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</si>
  <si>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</si>
  <si>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</si>
  <si>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</si>
  <si>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</si>
  <si>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</si>
  <si>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</si>
  <si>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</si>
  <si>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</si>
  <si>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</si>
  <si>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</si>
  <si>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</si>
  <si>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</si>
  <si>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</si>
  <si>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</si>
  <si>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</si>
  <si>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</si>
  <si>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</si>
  <si>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</si>
  <si>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</si>
  <si>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</si>
  <si>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</si>
  <si>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</si>
  <si>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</si>
  <si>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</si>
  <si>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</si>
  <si>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</si>
  <si>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</si>
  <si>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</si>
  <si>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</si>
  <si>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</si>
  <si>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</si>
  <si>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</si>
  <si>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</si>
  <si>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</si>
  <si>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</si>
  <si>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</si>
  <si>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</si>
  <si>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</si>
  <si>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</si>
  <si>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</si>
  <si>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</si>
  <si>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</si>
  <si>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</si>
  <si>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</si>
  <si>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</si>
  <si>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</si>
  <si>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</si>
  <si>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</si>
  <si>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</si>
  <si>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</si>
  <si>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</si>
  <si>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</si>
  <si>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</si>
  <si>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</si>
  <si>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</si>
  <si>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</si>
  <si>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</si>
  <si>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</si>
  <si>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</si>
  <si>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</si>
  <si>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</si>
  <si>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</si>
  <si>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</si>
  <si>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</si>
  <si>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</si>
  <si>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</si>
  <si>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</si>
  <si>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</si>
  <si>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</si>
  <si>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</si>
  <si>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</si>
  <si>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</si>
  <si>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</si>
  <si>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</si>
  <si>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</si>
  <si>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</si>
  <si>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</si>
  <si>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</si>
  <si>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</si>
  <si>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</si>
  <si>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</si>
  <si>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</si>
  <si>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</si>
  <si>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</si>
  <si>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</si>
  <si>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</si>
  <si>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</si>
  <si>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</si>
  <si>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</si>
  <si>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</si>
  <si>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</si>
  <si>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</si>
  <si>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</si>
  <si>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</si>
  <si>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</si>
  <si>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</si>
  <si>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</si>
  <si>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</si>
  <si>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</si>
  <si>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</si>
  <si>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</si>
  <si>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</si>
  <si>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</si>
  <si>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</si>
  <si>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</si>
  <si>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</si>
  <si>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</si>
  <si>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</si>
  <si>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</si>
  <si>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</si>
  <si>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</si>
  <si>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</si>
  <si>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</si>
  <si>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</si>
  <si>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</si>
  <si>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</si>
  <si>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</si>
  <si>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</si>
  <si>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</si>
  <si>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</si>
  <si>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</si>
  <si>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</si>
  <si>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</si>
  <si>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</si>
  <si>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</si>
  <si>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</si>
  <si>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</si>
  <si>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</si>
  <si>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</si>
  <si>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</si>
  <si>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</si>
  <si>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</si>
  <si>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</si>
  <si>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</si>
  <si>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</si>
  <si>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</si>
  <si>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</si>
  <si>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</si>
  <si>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</si>
  <si>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</si>
  <si>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</si>
  <si>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</si>
  <si>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</si>
  <si>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</si>
  <si>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</si>
  <si>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</si>
  <si>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</si>
  <si>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</si>
  <si>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</si>
  <si>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</si>
  <si>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</si>
  <si>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</si>
  <si>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</si>
  <si>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</si>
  <si>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</si>
  <si>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</si>
  <si>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</si>
  <si>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</si>
  <si>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</si>
  <si>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</si>
  <si>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</si>
  <si>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</si>
  <si>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</si>
  <si>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</si>
  <si>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</si>
  <si>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</si>
  <si>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</si>
  <si>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</si>
  <si>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</si>
  <si>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</si>
  <si>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</si>
  <si>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</si>
  <si>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</si>
  <si>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</si>
  <si>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</si>
  <si>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</si>
  <si>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</si>
  <si>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</si>
  <si>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</si>
  <si>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</si>
  <si>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</si>
  <si>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</si>
  <si>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</si>
  <si>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</si>
  <si>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</si>
  <si>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</si>
  <si>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</si>
  <si>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</si>
  <si>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</si>
  <si>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</si>
  <si>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</si>
  <si>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</si>
  <si>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</si>
  <si>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</si>
  <si>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</si>
  <si>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</si>
  <si>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</si>
  <si>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</si>
  <si>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</si>
  <si>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</si>
  <si>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</si>
  <si>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</si>
  <si>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</si>
  <si>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</si>
  <si>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</si>
  <si>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</si>
  <si>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</si>
  <si>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</si>
  <si>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</si>
  <si>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</si>
  <si>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</si>
  <si>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</si>
  <si>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</si>
  <si>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</si>
  <si>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</si>
  <si>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</si>
  <si>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</si>
  <si>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</si>
  <si>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</si>
  <si>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</si>
  <si>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</si>
  <si>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</si>
  <si>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</si>
  <si>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</si>
  <si>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</si>
  <si>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</si>
  <si>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</si>
  <si>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</si>
  <si>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</si>
  <si>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</si>
  <si>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</si>
  <si>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</si>
  <si>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</si>
  <si>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</si>
  <si>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</si>
  <si>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</si>
  <si>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</si>
  <si>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</si>
  <si>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</si>
  <si>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</si>
  <si>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</si>
  <si>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</si>
  <si>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</si>
  <si>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</si>
  <si>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</si>
  <si>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</si>
  <si>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</si>
  <si>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</si>
  <si>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</si>
  <si>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</si>
  <si>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</si>
  <si>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</si>
  <si>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</si>
  <si>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</si>
  <si>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</si>
  <si>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</si>
  <si>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</si>
  <si>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</si>
  <si>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</si>
  <si>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</si>
  <si>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</si>
  <si>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</si>
  <si>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</si>
  <si>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</si>
  <si>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</si>
  <si>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</si>
  <si>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</si>
  <si>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</si>
  <si>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</si>
  <si>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</si>
  <si>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</si>
  <si>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</si>
  <si>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</si>
  <si>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</si>
  <si>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</si>
  <si>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</si>
  <si>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</si>
  <si>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</si>
  <si>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</si>
  <si>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</si>
  <si>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</si>
  <si>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</si>
  <si>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</si>
  <si>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</si>
  <si>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</si>
  <si>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</si>
  <si>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</si>
  <si>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</si>
  <si>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</si>
  <si>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</si>
  <si>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</si>
  <si>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</si>
  <si>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</si>
  <si>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</si>
  <si>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</si>
  <si>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</si>
  <si>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</si>
  <si>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</si>
  <si>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</si>
  <si>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</si>
  <si>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</si>
  <si>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</si>
  <si>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</si>
  <si>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</si>
  <si>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</si>
  <si>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</si>
  <si>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</si>
  <si>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</si>
  <si>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</si>
  <si>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</si>
  <si>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</si>
  <si>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</si>
  <si>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</si>
  <si>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</si>
  <si>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</si>
  <si>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</si>
  <si>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</si>
  <si>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</si>
  <si>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</si>
  <si>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</si>
  <si>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</si>
  <si>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</si>
  <si>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</si>
  <si>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</si>
  <si>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</si>
  <si>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</si>
  <si>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</si>
  <si>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</si>
  <si>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</si>
  <si>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</si>
  <si>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</si>
  <si>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</si>
  <si>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</si>
  <si>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</si>
  <si>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</si>
  <si>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</si>
  <si>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</si>
  <si>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</si>
  <si>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</si>
  <si>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</si>
  <si>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</si>
  <si>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</si>
  <si>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</si>
  <si>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</si>
  <si>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</si>
  <si>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</si>
  <si>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</si>
  <si>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</si>
  <si>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</si>
  <si>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</si>
  <si>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</si>
  <si>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</si>
  <si>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</si>
  <si>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</si>
  <si>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</si>
  <si>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</si>
  <si>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</si>
  <si>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</si>
  <si>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</si>
  <si>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</si>
  <si>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</si>
  <si>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</si>
  <si>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</si>
  <si>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</si>
  <si>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</si>
  <si>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</si>
  <si>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</si>
  <si>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</si>
  <si>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</si>
  <si>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</si>
  <si>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</si>
  <si>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</si>
  <si>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</si>
  <si>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</si>
  <si>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</si>
  <si>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</si>
  <si>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</si>
  <si>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</si>
  <si>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</si>
  <si>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</si>
  <si>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</si>
  <si>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</si>
  <si>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</si>
  <si>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</si>
  <si>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</si>
  <si>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</si>
  <si>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</si>
  <si>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</si>
  <si>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</si>
  <si>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</si>
  <si>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</si>
  <si>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</si>
  <si>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</si>
  <si>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</si>
  <si>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</si>
  <si>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</si>
  <si>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</si>
  <si>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</si>
  <si>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</si>
  <si>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</si>
  <si>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</si>
  <si>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</si>
  <si>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</si>
  <si>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</si>
  <si>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</si>
  <si>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</si>
  <si>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</si>
  <si>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</si>
  <si>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</si>
  <si>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</si>
  <si>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</si>
  <si>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</si>
  <si>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</si>
  <si>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</si>
  <si>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</si>
  <si>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</si>
  <si>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</si>
  <si>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</si>
  <si>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</si>
  <si>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</si>
  <si>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</si>
  <si>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</si>
  <si>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</si>
  <si>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</si>
  <si>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</si>
  <si>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</si>
  <si>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</si>
  <si>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</si>
  <si>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</si>
  <si>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</si>
  <si>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</si>
  <si>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</si>
  <si>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</si>
  <si>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</si>
  <si>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</si>
  <si>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</si>
  <si>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</si>
  <si>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</si>
  <si>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</si>
  <si>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</si>
  <si>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</si>
  <si>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</si>
  <si>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</si>
  <si>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</si>
  <si>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</si>
  <si>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</si>
  <si>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</si>
  <si>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</si>
  <si>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</si>
  <si>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</si>
  <si>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</si>
  <si>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</si>
  <si>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</si>
  <si>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</si>
  <si>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</si>
  <si>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</si>
  <si>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</si>
  <si>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</si>
  <si>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</si>
  <si>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</si>
  <si>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</si>
  <si>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</si>
  <si>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</si>
  <si>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</si>
  <si>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</si>
  <si>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</si>
  <si>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</si>
  <si>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</si>
  <si>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</si>
  <si>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</si>
  <si>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</si>
  <si>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</si>
  <si>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</si>
  <si>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</si>
  <si>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</si>
  <si>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</si>
  <si>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</si>
  <si>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</si>
  <si>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</si>
  <si>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</si>
  <si>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</si>
  <si>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</si>
  <si>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</si>
  <si>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</si>
  <si>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</si>
  <si>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</si>
  <si>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</si>
  <si>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</si>
  <si>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</si>
  <si>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</si>
  <si>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</si>
  <si>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</si>
  <si>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</si>
  <si>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</si>
  <si>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</si>
  <si>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</si>
  <si>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</si>
  <si>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</si>
  <si>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</si>
  <si>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</si>
  <si>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</si>
  <si>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</si>
  <si>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</si>
  <si>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</si>
  <si>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</si>
  <si>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</si>
  <si>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</si>
  <si>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</si>
  <si>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</si>
  <si>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</si>
  <si>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</si>
  <si>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</si>
  <si>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</si>
  <si>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</si>
  <si>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</si>
  <si>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</si>
  <si>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</si>
  <si>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</si>
  <si>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</si>
  <si>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</si>
  <si>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</si>
  <si>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</si>
  <si>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</si>
  <si>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</si>
  <si>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</si>
  <si>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</si>
  <si>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</si>
  <si>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</si>
  <si>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</si>
  <si>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</si>
  <si>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</si>
  <si>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</si>
  <si>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</si>
  <si>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</si>
  <si>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</si>
  <si>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</si>
  <si>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</si>
  <si>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</si>
  <si>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</si>
  <si>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</si>
  <si>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</si>
  <si>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</si>
  <si>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</si>
  <si>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</si>
  <si>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</si>
  <si>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</si>
  <si>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</si>
  <si>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</si>
  <si>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</si>
  <si>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</si>
  <si>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</si>
  <si>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</si>
  <si>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</si>
  <si>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</si>
  <si>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</si>
  <si>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</si>
  <si>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</si>
  <si>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</si>
  <si>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</si>
  <si>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</si>
  <si>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</si>
  <si>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</si>
  <si>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</si>
  <si>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</si>
  <si>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</si>
  <si>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</si>
  <si>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</si>
  <si>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</si>
  <si>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</si>
  <si>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</si>
  <si>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</si>
  <si>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</si>
  <si>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</si>
  <si>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</si>
  <si>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</si>
  <si>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</si>
  <si>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</si>
  <si>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</si>
  <si>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</si>
  <si>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</si>
  <si>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</si>
  <si>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</si>
  <si>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</si>
  <si>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</si>
  <si>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</si>
  <si>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</si>
  <si>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</si>
  <si>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</si>
  <si>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</si>
  <si>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</si>
  <si>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</si>
  <si>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</si>
  <si>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</si>
  <si>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</si>
  <si>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</si>
  <si>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</si>
  <si>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</si>
  <si>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</si>
  <si>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</si>
  <si>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</si>
  <si>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</si>
  <si>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</si>
  <si>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</si>
  <si>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</si>
  <si>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</si>
  <si>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</si>
  <si>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</si>
  <si>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</si>
  <si>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</si>
  <si>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</si>
  <si>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</si>
  <si>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</si>
  <si>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</si>
  <si>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</si>
  <si>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</si>
  <si>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</si>
  <si>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</si>
  <si>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</si>
  <si>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</si>
  <si>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</si>
  <si>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</si>
  <si>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</si>
  <si>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</si>
  <si>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</si>
  <si>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</si>
  <si>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</si>
  <si>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</si>
  <si>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</si>
  <si>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</si>
  <si>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</si>
  <si>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</si>
  <si>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</si>
  <si>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</si>
  <si>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</si>
  <si>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</si>
  <si>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</si>
  <si>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</si>
  <si>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</si>
  <si>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</si>
  <si>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</si>
  <si>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</si>
  <si>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</si>
  <si>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</si>
  <si>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</si>
  <si>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</si>
  <si>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</si>
  <si>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</si>
  <si>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</si>
  <si>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</si>
  <si>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</si>
  <si>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</si>
  <si>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</si>
  <si>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</si>
  <si>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</si>
  <si>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</si>
  <si>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</si>
  <si>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</si>
  <si>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</si>
  <si>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</si>
  <si>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</si>
  <si>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</si>
  <si>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</si>
  <si>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</si>
  <si>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</si>
  <si>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</si>
  <si>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</si>
  <si>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</si>
  <si>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</si>
  <si>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</si>
  <si>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</si>
  <si>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</si>
  <si>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</si>
  <si>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</si>
  <si>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</si>
  <si>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</si>
  <si>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</si>
  <si>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</si>
  <si>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</si>
  <si>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</si>
  <si>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</si>
  <si>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</si>
  <si>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</si>
  <si>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</si>
  <si>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</si>
  <si>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</si>
  <si>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</si>
  <si>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</si>
  <si>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</si>
  <si>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</si>
  <si>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</si>
  <si>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</si>
  <si>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</si>
  <si>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</si>
  <si>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</si>
  <si>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</si>
  <si>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</si>
  <si>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</si>
  <si>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</si>
  <si>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</si>
  <si>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</si>
  <si>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</si>
  <si>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</si>
  <si>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</si>
  <si>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</si>
  <si>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</si>
  <si>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</si>
  <si>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</si>
  <si>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</si>
  <si>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</si>
  <si>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</si>
  <si>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</si>
  <si>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</si>
  <si>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</si>
  <si>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</si>
  <si>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</si>
  <si>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</si>
  <si>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</si>
  <si>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</si>
  <si>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</si>
  <si>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</si>
  <si>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</si>
  <si>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</si>
  <si>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</si>
  <si>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</si>
  <si>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</si>
  <si>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</si>
  <si>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</si>
  <si>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</si>
  <si>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</si>
  <si>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</si>
  <si>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</si>
  <si>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</si>
  <si>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</si>
  <si>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</si>
  <si>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</si>
  <si>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</si>
  <si>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</si>
  <si>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</si>
  <si>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</si>
  <si>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</si>
  <si>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</si>
  <si>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</si>
  <si>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</si>
  <si>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</si>
  <si>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</si>
  <si>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</si>
  <si>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</si>
  <si>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</si>
  <si>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</si>
  <si>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</si>
  <si>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</si>
  <si>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</si>
  <si>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</si>
  <si>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</si>
  <si>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</si>
  <si>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</si>
  <si>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</si>
  <si>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</si>
  <si>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</si>
  <si>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</si>
  <si>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</si>
  <si>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</si>
  <si>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</si>
  <si>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</si>
  <si>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</si>
  <si>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</si>
  <si>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</si>
  <si>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</si>
  <si>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</si>
  <si>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</si>
  <si>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</si>
  <si>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</si>
  <si>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</si>
  <si>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</si>
  <si>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</si>
  <si>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</si>
  <si>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</si>
  <si>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</si>
  <si>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</si>
  <si>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</si>
  <si>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</si>
  <si>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</si>
  <si>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</si>
  <si>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</si>
  <si>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</si>
  <si>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</si>
  <si>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</si>
  <si>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</si>
  <si>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</si>
  <si>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</si>
  <si>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</si>
  <si>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</si>
  <si>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</si>
  <si>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</si>
  <si>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</si>
  <si>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</si>
  <si>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</si>
  <si>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</si>
  <si>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</si>
  <si>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</si>
  <si>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</si>
  <si>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</si>
  <si>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</si>
  <si>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</si>
  <si>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</si>
  <si>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</si>
  <si>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</si>
  <si>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</si>
  <si>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</si>
  <si>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</si>
  <si>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</si>
  <si>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</si>
  <si>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</si>
  <si>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</si>
  <si>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</si>
  <si>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</si>
  <si>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</si>
  <si>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</si>
  <si>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</si>
  <si>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</si>
  <si>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</si>
  <si>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</si>
  <si>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</si>
  <si>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</si>
  <si>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</si>
  <si>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</si>
  <si>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</si>
  <si>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</si>
  <si>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</si>
  <si>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</si>
  <si>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</si>
  <si>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</si>
  <si>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</si>
  <si>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</si>
  <si>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</si>
  <si>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</si>
  <si>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</si>
  <si>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</si>
  <si>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</si>
  <si>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</si>
  <si>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</si>
  <si>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</si>
  <si>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</si>
  <si>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</si>
  <si>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</si>
  <si>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</si>
  <si>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</si>
  <si>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</si>
  <si>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</si>
  <si>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</si>
  <si>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</si>
  <si>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</si>
  <si>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</si>
  <si>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</si>
  <si>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</si>
  <si>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</si>
  <si>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</si>
  <si>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</si>
  <si>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</si>
  <si>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</si>
  <si>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</si>
  <si>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</si>
  <si>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</si>
  <si>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</si>
  <si>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</si>
  <si>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</si>
  <si>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</si>
  <si>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</si>
  <si>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</si>
  <si>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</si>
  <si>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</si>
  <si>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</si>
  <si>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</si>
  <si>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</si>
  <si>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</si>
  <si>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</si>
  <si>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</si>
  <si>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</si>
  <si>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</si>
  <si>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</si>
  <si>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</si>
  <si>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</si>
  <si>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</si>
  <si>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</si>
  <si>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</si>
  <si>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</si>
  <si>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</si>
  <si>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</si>
  <si>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</si>
  <si>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</si>
  <si>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</si>
  <si>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</si>
  <si>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</si>
  <si>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</si>
  <si>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</si>
  <si>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</si>
  <si>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</si>
  <si>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</si>
  <si>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</si>
  <si>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</si>
  <si>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</si>
  <si>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</si>
  <si>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</si>
  <si>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</si>
  <si>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</si>
  <si>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</si>
  <si>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</si>
  <si>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</si>
  <si>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</si>
  <si>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</si>
  <si>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</si>
  <si>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</si>
  <si>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</si>
  <si>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</si>
  <si>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</si>
  <si>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</si>
  <si>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</si>
  <si>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</si>
  <si>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</si>
  <si>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</si>
  <si>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</si>
  <si>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</si>
  <si>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</si>
  <si>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</si>
  <si>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</si>
  <si>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</si>
  <si>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</si>
  <si>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</si>
  <si>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</si>
  <si>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</si>
  <si>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</si>
  <si>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</si>
  <si>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</si>
  <si>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</si>
  <si>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</si>
  <si>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</si>
  <si>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</si>
  <si>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</si>
  <si>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</si>
  <si>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</si>
  <si>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</si>
  <si>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</si>
  <si>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</si>
  <si>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</si>
  <si>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</si>
  <si>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</si>
  <si>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</si>
  <si>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</si>
  <si>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</si>
  <si>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</si>
  <si>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</si>
  <si>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</si>
  <si>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</si>
  <si>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</si>
  <si>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</si>
  <si>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</si>
  <si>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</si>
  <si>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</si>
  <si>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</si>
  <si>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</si>
  <si>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</si>
  <si>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</si>
  <si>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</si>
  <si>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</si>
  <si>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</si>
  <si>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</si>
  <si>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</si>
  <si>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</si>
  <si>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</si>
  <si>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</si>
  <si>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</si>
  <si>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</si>
  <si>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</si>
  <si>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</si>
  <si>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</si>
  <si>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</si>
  <si>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</si>
  <si>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</si>
  <si>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</si>
  <si>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</si>
  <si>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</si>
  <si>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</si>
  <si>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</si>
  <si>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</si>
  <si>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</si>
  <si>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</si>
  <si>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</si>
  <si>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</si>
  <si>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</si>
  <si>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</si>
  <si>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</si>
  <si>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</si>
  <si>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</si>
  <si>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</si>
  <si>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</si>
  <si>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</si>
  <si>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</si>
  <si>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</si>
  <si>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</si>
  <si>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</si>
  <si>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</si>
  <si>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</si>
  <si>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</si>
  <si>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</si>
  <si>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</si>
  <si>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</si>
  <si>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</si>
  <si>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</si>
  <si>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</si>
  <si>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</si>
  <si>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</si>
  <si>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</si>
  <si>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</si>
  <si>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</si>
  <si>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</si>
  <si>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</si>
  <si>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</si>
  <si>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</si>
  <si>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</si>
  <si>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</si>
  <si>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</si>
  <si>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</si>
  <si>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</si>
  <si>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</si>
  <si>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</si>
  <si>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</si>
  <si>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</si>
  <si>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</si>
  <si>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</si>
  <si>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</si>
  <si>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</si>
  <si>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</si>
  <si>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</si>
  <si>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</si>
  <si>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</si>
  <si>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</si>
  <si>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</si>
  <si>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</si>
  <si>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</si>
  <si>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</si>
  <si>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</si>
  <si>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</si>
  <si>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</si>
  <si>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</si>
  <si>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</si>
  <si>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</si>
  <si>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</si>
  <si>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</si>
  <si>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</si>
  <si>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</si>
  <si>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</si>
  <si>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</si>
  <si>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</si>
  <si>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</si>
  <si>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</si>
  <si>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</si>
  <si>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</si>
  <si>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</si>
  <si>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</si>
  <si>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</si>
  <si>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</si>
  <si>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</si>
  <si>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</si>
  <si>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</si>
  <si>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</si>
  <si>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</si>
  <si>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</si>
  <si>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</si>
  <si>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</si>
  <si>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</si>
  <si>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</si>
  <si>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</si>
  <si>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</si>
  <si>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</si>
  <si>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</si>
  <si>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</si>
  <si>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</si>
  <si>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</si>
  <si>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</si>
  <si>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</si>
  <si>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</si>
  <si>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</si>
  <si>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</si>
  <si>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</si>
  <si>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</si>
  <si>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</si>
  <si>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</si>
  <si>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</si>
  <si>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</si>
  <si>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</si>
  <si>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</si>
  <si>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</si>
  <si>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</si>
  <si>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</si>
  <si>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</si>
  <si>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</si>
  <si>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</si>
  <si>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</si>
  <si>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</si>
  <si>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</si>
  <si>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</si>
  <si>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</si>
  <si>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</si>
  <si>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</si>
  <si>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</si>
  <si>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</si>
  <si>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</si>
  <si>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</si>
  <si>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</si>
  <si>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</si>
  <si>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</si>
  <si>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</si>
  <si>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</si>
  <si>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</si>
  <si>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</si>
  <si>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</si>
  <si>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</si>
  <si>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</si>
  <si>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</si>
  <si>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</si>
  <si>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</si>
  <si>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</si>
  <si>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</si>
  <si>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</si>
  <si>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</si>
  <si>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</si>
  <si>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</si>
  <si>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</si>
  <si>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</si>
  <si>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</si>
  <si>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</si>
  <si>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</si>
  <si>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</si>
  <si>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</si>
  <si>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</si>
  <si>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</si>
  <si>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</si>
  <si>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</si>
  <si>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</si>
  <si>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</si>
  <si>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</si>
  <si>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</si>
  <si>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</si>
  <si>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</si>
  <si>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</si>
  <si>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</si>
  <si>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</si>
  <si>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</si>
  <si>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</si>
  <si>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</si>
  <si>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</si>
  <si>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</si>
  <si>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</si>
  <si>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</si>
  <si>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</si>
  <si>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</si>
  <si>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</si>
  <si>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</si>
  <si>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</si>
  <si>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</si>
  <si>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</si>
  <si>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</si>
  <si>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</si>
  <si>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</si>
  <si>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</si>
  <si>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</si>
  <si>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</si>
  <si>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</si>
  <si>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</si>
  <si>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</si>
  <si>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</si>
  <si>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</si>
  <si>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</si>
  <si>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</si>
  <si>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</si>
  <si>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</si>
  <si>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</si>
  <si>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</si>
  <si>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</si>
  <si>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</si>
  <si>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</si>
  <si>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</si>
  <si>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</si>
  <si>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</si>
  <si>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</si>
  <si>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</si>
  <si>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</si>
  <si>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</si>
  <si>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</si>
  <si>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</si>
  <si>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</si>
  <si>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</si>
  <si>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</si>
  <si>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</si>
  <si>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</si>
  <si>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</si>
  <si>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</si>
  <si>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</si>
  <si>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</si>
  <si>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</si>
  <si>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</si>
  <si>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</si>
  <si>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</si>
  <si>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</si>
  <si>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</si>
  <si>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</si>
  <si>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</si>
  <si>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</si>
  <si>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</si>
  <si>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</si>
  <si>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</si>
  <si>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</si>
  <si>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</si>
  <si>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</si>
  <si>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</si>
  <si>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</si>
  <si>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</si>
  <si>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</si>
  <si>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</si>
  <si>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</si>
  <si>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</si>
  <si>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</si>
  <si>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</si>
  <si>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</si>
  <si>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</si>
  <si>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</si>
  <si>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</si>
  <si>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</si>
  <si>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</si>
  <si>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</si>
  <si>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</si>
  <si>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</si>
  <si>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</si>
  <si>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</si>
  <si>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</si>
  <si>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</si>
  <si>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</si>
  <si>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</si>
  <si>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</si>
  <si>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</si>
  <si>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</si>
  <si>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</si>
  <si>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</si>
  <si>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</si>
  <si>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</si>
  <si>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</si>
  <si>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</si>
  <si>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</si>
  <si>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</si>
  <si>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</si>
  <si>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</si>
  <si>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</si>
  <si>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</si>
  <si>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</si>
  <si>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</si>
  <si>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</si>
  <si>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</si>
  <si>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</si>
  <si>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</si>
  <si>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</si>
  <si>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</si>
  <si>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</si>
  <si>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</si>
  <si>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</si>
  <si>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</si>
  <si>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</si>
  <si>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</si>
  <si>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</si>
  <si>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</si>
  <si>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</si>
  <si>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</si>
  <si>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</si>
  <si>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</si>
  <si>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</si>
  <si>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</si>
  <si>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</si>
  <si>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</si>
  <si>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</si>
  <si>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</si>
  <si>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</si>
  <si>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</si>
  <si>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</si>
  <si>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</si>
  <si>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</si>
  <si>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</si>
  <si>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</si>
  <si>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</si>
  <si>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</si>
  <si>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</si>
  <si>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</si>
  <si>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</si>
  <si>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</si>
  <si>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</si>
  <si>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</si>
  <si>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</si>
  <si>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</si>
  <si>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</si>
  <si>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</si>
  <si>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</si>
  <si>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</si>
  <si>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</si>
  <si>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</si>
  <si>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</si>
  <si>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</si>
  <si>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</si>
  <si>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</si>
  <si>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</si>
  <si>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</si>
  <si>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</si>
  <si>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</si>
  <si>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</si>
  <si>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</si>
  <si>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</si>
  <si>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</si>
  <si>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</si>
  <si>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</si>
  <si>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</si>
  <si>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</si>
  <si>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</si>
  <si>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</si>
  <si>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</si>
  <si>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</si>
  <si>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</si>
  <si>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</si>
  <si>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</si>
  <si>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</si>
  <si>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</si>
  <si>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</si>
  <si>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</si>
  <si>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</si>
  <si>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</si>
  <si>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</si>
  <si>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</si>
  <si>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</si>
  <si>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</si>
  <si>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</si>
  <si>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</si>
  <si>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</si>
  <si>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</si>
  <si>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</si>
  <si>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</si>
  <si>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</si>
  <si>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</si>
  <si>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</si>
  <si>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</si>
  <si>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</si>
  <si>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</si>
  <si>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</si>
  <si>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</si>
  <si>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</si>
  <si>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</si>
  <si>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</si>
  <si>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</si>
  <si>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</si>
  <si>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</si>
  <si>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</si>
  <si>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</si>
  <si>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</si>
  <si>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</si>
  <si>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</si>
  <si>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</si>
  <si>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</si>
  <si>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</si>
  <si>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</si>
  <si>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</si>
  <si>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</si>
  <si>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</si>
  <si>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</si>
  <si>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</si>
  <si>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</si>
  <si>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</si>
  <si>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</si>
  <si>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</si>
  <si>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</si>
  <si>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</si>
  <si>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</si>
  <si>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</si>
  <si>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</si>
  <si>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</si>
  <si>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</si>
  <si>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</si>
  <si>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</si>
  <si>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</si>
  <si>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</si>
  <si>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</si>
  <si>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</si>
  <si>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</si>
  <si>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</si>
  <si>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</si>
  <si>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</si>
  <si>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</si>
  <si>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</si>
  <si>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</si>
  <si>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</si>
  <si>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</si>
  <si>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</si>
  <si>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</si>
  <si>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</si>
  <si>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</si>
  <si>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</si>
  <si>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</si>
  <si>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</si>
  <si>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</si>
  <si>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</si>
  <si>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</si>
  <si>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</si>
  <si>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</si>
  <si>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</si>
  <si>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</si>
  <si>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</si>
  <si>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</si>
  <si>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</si>
  <si>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</si>
  <si>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</si>
  <si>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</si>
  <si>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</si>
  <si>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</si>
  <si>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</si>
  <si>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</si>
  <si>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</si>
  <si>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</si>
  <si>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</si>
  <si>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</si>
  <si>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</si>
  <si>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</si>
  <si>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</si>
  <si>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</si>
  <si>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</si>
  <si>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</si>
  <si>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</si>
  <si>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</si>
  <si>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</si>
  <si>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</si>
  <si>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</si>
  <si>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</si>
  <si>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</si>
  <si>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</si>
  <si>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</si>
  <si>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</si>
  <si>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</si>
  <si>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</si>
  <si>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</si>
  <si>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</si>
  <si>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</si>
  <si>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</si>
  <si>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</si>
  <si>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</si>
  <si>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</si>
  <si>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</si>
  <si>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</si>
  <si>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</si>
  <si>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</si>
  <si>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</si>
  <si>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</si>
  <si>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</si>
  <si>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</si>
  <si>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</si>
  <si>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</si>
  <si>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</si>
  <si>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</si>
  <si>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</si>
  <si>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</si>
  <si>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</si>
  <si>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</si>
  <si>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</si>
  <si>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</si>
  <si>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</si>
  <si>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</si>
  <si>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</si>
  <si>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</si>
  <si>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</si>
  <si>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</si>
  <si>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</si>
  <si>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</si>
  <si>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</si>
  <si>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</si>
  <si>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</si>
  <si>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</si>
  <si>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</si>
  <si>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</si>
  <si>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</si>
  <si>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</si>
  <si>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</si>
  <si>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</si>
  <si>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</si>
  <si>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</si>
  <si>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</si>
  <si>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</si>
  <si>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</si>
  <si>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</si>
  <si>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</si>
  <si>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</si>
  <si>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</si>
  <si>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</si>
  <si>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</si>
  <si>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</si>
  <si>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</si>
  <si>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</si>
  <si>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</si>
  <si>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</si>
  <si>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</si>
  <si>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</si>
  <si>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</si>
  <si>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</si>
  <si>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</si>
  <si>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</si>
  <si>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</si>
  <si>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</si>
  <si>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</si>
  <si>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</si>
  <si>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</si>
  <si>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</si>
  <si>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</si>
  <si>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</si>
  <si>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</si>
  <si>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</si>
  <si>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</si>
  <si>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</si>
  <si>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</si>
  <si>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</si>
  <si>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</si>
  <si>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</si>
  <si>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</si>
  <si>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</si>
  <si>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</si>
  <si>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</si>
  <si>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</si>
  <si>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</si>
  <si>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</si>
  <si>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</si>
  <si>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</si>
  <si>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</si>
  <si>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</si>
  <si>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</si>
  <si>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</si>
  <si>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</si>
  <si>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</si>
  <si>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</si>
  <si>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</si>
  <si>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</si>
  <si>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</si>
  <si>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</si>
  <si>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</si>
  <si>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</si>
  <si>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</si>
  <si>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</si>
  <si>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</si>
  <si>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</si>
  <si>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</si>
  <si>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</si>
  <si>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</si>
  <si>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</si>
  <si>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</si>
  <si>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</si>
  <si>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</si>
  <si>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</si>
  <si>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</si>
  <si>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</si>
  <si>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</si>
  <si>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</si>
  <si>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</si>
  <si>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</si>
  <si>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</si>
  <si>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</si>
  <si>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</si>
  <si>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</si>
  <si>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</si>
  <si>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</si>
  <si>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</si>
  <si>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</si>
  <si>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</si>
  <si>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</si>
  <si>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</si>
  <si>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</si>
  <si>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</si>
  <si>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</si>
  <si>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</si>
  <si>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</si>
  <si>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</si>
  <si>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</si>
  <si>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</si>
  <si>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</si>
  <si>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</si>
  <si>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</si>
  <si>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</si>
  <si>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</si>
  <si>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</si>
  <si>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</si>
  <si>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</si>
  <si>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</si>
  <si>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</si>
  <si>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</si>
  <si>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</si>
  <si>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</si>
  <si>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</si>
  <si>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</si>
  <si>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</si>
  <si>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</si>
  <si>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</si>
  <si>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</si>
  <si>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</si>
  <si>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</si>
  <si>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</si>
  <si>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</si>
  <si>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</si>
  <si>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</si>
  <si>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</si>
  <si>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</si>
  <si>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</si>
  <si>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</si>
  <si>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</si>
  <si>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</si>
  <si>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</si>
  <si>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</si>
  <si>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</si>
  <si>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</si>
  <si>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</si>
  <si>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</si>
  <si>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</si>
  <si>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</si>
  <si>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</si>
  <si>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</si>
  <si>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</si>
  <si>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</si>
  <si>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</si>
  <si>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</si>
  <si>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</si>
  <si>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</si>
  <si>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</si>
  <si>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</si>
  <si>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</si>
  <si>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</si>
  <si>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</si>
  <si>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</si>
  <si>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</si>
  <si>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</si>
  <si>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</si>
  <si>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</si>
  <si>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</si>
  <si>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</si>
  <si>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</si>
  <si>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</si>
  <si>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</si>
  <si>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</si>
  <si>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</si>
  <si>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</si>
  <si>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</si>
  <si>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</si>
  <si>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</si>
  <si>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</si>
  <si>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</si>
  <si>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</si>
  <si>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</si>
  <si>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</si>
  <si>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</si>
  <si>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</si>
  <si>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</si>
  <si>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</si>
  <si>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</si>
  <si>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</si>
  <si>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</si>
  <si>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</si>
  <si>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</si>
  <si>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</si>
  <si>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</si>
  <si>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</si>
  <si>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</si>
  <si>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</si>
  <si>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</si>
  <si>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</si>
  <si>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</si>
  <si>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</si>
  <si>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</si>
  <si>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</si>
  <si>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</si>
  <si>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</si>
  <si>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</si>
  <si>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</si>
  <si>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</si>
  <si>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</si>
  <si>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</si>
  <si>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</si>
  <si>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</si>
  <si>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</si>
  <si>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</si>
  <si>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</si>
  <si>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</si>
  <si>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</si>
  <si>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</si>
  <si>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</si>
  <si>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</si>
  <si>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</si>
  <si>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</si>
  <si>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</si>
  <si>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</si>
  <si>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</si>
  <si>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</si>
  <si>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</si>
  <si>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</si>
  <si>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</si>
  <si>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</si>
  <si>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</si>
  <si>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</si>
  <si>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</si>
  <si>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</si>
  <si>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</si>
  <si>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</si>
  <si>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</si>
  <si>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</si>
  <si>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</si>
  <si>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</si>
  <si>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</si>
  <si>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</si>
  <si>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</si>
  <si>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</si>
  <si>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</si>
  <si>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</si>
  <si>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</si>
  <si>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</si>
  <si>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</si>
  <si>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</si>
  <si>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</si>
  <si>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</si>
  <si>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</si>
  <si>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</si>
  <si>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</si>
  <si>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</si>
  <si>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</si>
  <si>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</si>
  <si>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</si>
  <si>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</si>
  <si>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</si>
  <si>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</si>
  <si>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</si>
  <si>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</si>
  <si>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</si>
  <si>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</si>
  <si>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</si>
  <si>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</si>
  <si>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</si>
  <si>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</si>
  <si>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</si>
  <si>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</si>
  <si>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</si>
  <si>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</si>
  <si>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</si>
  <si>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</si>
  <si>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</si>
  <si>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</si>
  <si>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</si>
  <si>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</si>
  <si>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</si>
  <si>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</si>
  <si>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</si>
  <si>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</si>
  <si>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</si>
  <si>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</si>
  <si>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</si>
  <si>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</si>
  <si>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</si>
  <si>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</si>
  <si>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</si>
  <si>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</si>
  <si>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</si>
  <si>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</si>
  <si>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</si>
  <si>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</si>
  <si>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</si>
  <si>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</si>
  <si>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</si>
  <si>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</si>
  <si>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</si>
  <si>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</si>
  <si>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</si>
  <si>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</si>
  <si>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</si>
  <si>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</si>
  <si>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</si>
  <si>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</si>
  <si>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</si>
  <si>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</si>
  <si>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</si>
  <si>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</si>
  <si>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</si>
  <si>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</si>
  <si>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</si>
  <si>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</si>
  <si>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</si>
  <si>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</si>
  <si>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</si>
  <si>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</si>
  <si>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</si>
  <si>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</si>
  <si>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</si>
  <si>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</si>
  <si>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</si>
  <si>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</si>
  <si>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</si>
  <si>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</si>
  <si>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</si>
  <si>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</si>
  <si>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</si>
  <si>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</si>
  <si>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</si>
  <si>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</si>
  <si>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</si>
  <si>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</si>
  <si>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</si>
  <si>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</si>
  <si>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</si>
  <si>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</si>
  <si>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</si>
  <si>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</si>
  <si>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</si>
  <si>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</si>
  <si>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</si>
  <si>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</si>
  <si>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</si>
  <si>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</si>
  <si>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</si>
  <si>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</si>
  <si>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</si>
  <si>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</si>
  <si>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</si>
  <si>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</si>
  <si>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</si>
  <si>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</si>
  <si>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</si>
  <si>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</si>
  <si>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</si>
  <si>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</si>
  <si>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</si>
  <si>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</si>
  <si>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</si>
  <si>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</si>
  <si>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</si>
  <si>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</si>
  <si>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</si>
  <si>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</si>
  <si>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</si>
  <si>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</si>
  <si>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</si>
  <si>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</si>
  <si>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</si>
  <si>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</si>
  <si>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</si>
  <si>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</si>
  <si>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</si>
  <si>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</si>
  <si>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</si>
  <si>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</si>
  <si>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</si>
  <si>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</si>
  <si>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</si>
  <si>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</si>
  <si>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</si>
  <si>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</si>
  <si>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</si>
  <si>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</si>
  <si>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</si>
  <si>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</si>
  <si>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</si>
  <si>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</si>
  <si>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</si>
  <si>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</si>
  <si>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</si>
  <si>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</si>
  <si>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</si>
  <si>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</si>
  <si>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</si>
  <si>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</si>
  <si>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</si>
  <si>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</si>
  <si>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</si>
  <si>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</si>
  <si>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</si>
  <si>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</si>
  <si>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</si>
  <si>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</si>
  <si>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</si>
  <si>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</si>
  <si>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</si>
  <si>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</si>
  <si>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</si>
  <si>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</si>
  <si>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</si>
  <si>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</si>
  <si>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</si>
  <si>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</si>
  <si>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</si>
  <si>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</si>
  <si>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</si>
  <si>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</si>
  <si>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</si>
  <si>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</si>
  <si>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</si>
  <si>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</si>
  <si>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</si>
  <si>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</si>
  <si>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</si>
  <si>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</si>
  <si>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</si>
  <si>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</si>
  <si>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</si>
  <si>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</si>
  <si>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</si>
  <si>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</si>
  <si>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</si>
  <si>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</si>
  <si>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</si>
  <si>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</si>
  <si>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</si>
  <si>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</si>
  <si>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</si>
  <si>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</si>
  <si>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</si>
  <si>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</si>
  <si>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</si>
  <si>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</si>
  <si>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</si>
  <si>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</si>
  <si>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</si>
  <si>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</si>
  <si>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</si>
  <si>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</si>
  <si>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</si>
  <si>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</si>
  <si>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</si>
  <si>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</si>
  <si>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</si>
  <si>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</si>
  <si>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</si>
  <si>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</si>
  <si>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</si>
  <si>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</si>
  <si>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</si>
  <si>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</si>
  <si>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</si>
  <si>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</si>
  <si>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</si>
  <si>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</si>
  <si>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</si>
  <si>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</si>
  <si>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</si>
  <si>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</si>
  <si>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</si>
  <si>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</si>
  <si>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</si>
  <si>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</si>
  <si>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</si>
  <si>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</si>
  <si>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</si>
  <si>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</si>
  <si>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</si>
  <si>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</si>
  <si>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</si>
  <si>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</si>
  <si>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</si>
  <si>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</si>
  <si>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</si>
  <si>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</si>
  <si>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</si>
  <si>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</si>
  <si>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</si>
  <si>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</si>
  <si>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</si>
  <si>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</si>
  <si>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</si>
  <si>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</si>
  <si>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</si>
  <si>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</si>
  <si>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</si>
  <si>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</si>
  <si>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</si>
  <si>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</si>
  <si>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</si>
  <si>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</si>
  <si>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</si>
  <si>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</si>
  <si>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</si>
  <si>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</si>
  <si>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</si>
  <si>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</si>
  <si>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</si>
  <si>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</si>
  <si>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</si>
  <si>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</si>
  <si>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</si>
  <si>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</si>
  <si>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</si>
  <si>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</si>
  <si>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</si>
  <si>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</si>
  <si>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</si>
  <si>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</si>
  <si>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</si>
  <si>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</si>
  <si>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</si>
  <si>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</si>
  <si>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</si>
  <si>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</si>
  <si>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</si>
  <si>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</si>
  <si>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</si>
  <si>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</si>
  <si>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</si>
  <si>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</si>
  <si>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</si>
  <si>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</si>
  <si>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</si>
  <si>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</si>
  <si>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</si>
  <si>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</si>
  <si>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</si>
  <si>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</si>
  <si>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</si>
  <si>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</si>
  <si>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</si>
  <si>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</si>
  <si>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</si>
  <si>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</si>
  <si>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</si>
  <si>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</si>
  <si>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</si>
  <si>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</si>
  <si>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</si>
  <si>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</si>
  <si>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</si>
  <si>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</si>
  <si>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</si>
  <si>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</si>
  <si>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</si>
  <si>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</si>
  <si>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</si>
  <si>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</si>
  <si>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</si>
  <si>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</si>
  <si>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</si>
  <si>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</si>
  <si>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</si>
  <si>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</si>
  <si>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</si>
  <si>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</si>
  <si>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</si>
  <si>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</si>
  <si>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</si>
  <si>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</si>
  <si>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</si>
  <si>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</si>
  <si>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</si>
  <si>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</si>
  <si>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</si>
  <si>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</si>
  <si>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</si>
  <si>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</si>
  <si>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</si>
  <si>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</si>
  <si>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</si>
  <si>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</si>
  <si>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</si>
  <si>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</si>
  <si>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</si>
  <si>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</si>
  <si>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</si>
  <si>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</si>
  <si>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</si>
  <si>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</si>
  <si>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</si>
  <si>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</si>
  <si>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</si>
  <si>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</si>
  <si>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</si>
  <si>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</si>
  <si>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</si>
  <si>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</si>
  <si>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</si>
  <si>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</si>
  <si>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</si>
  <si>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</si>
  <si>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</si>
  <si>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</si>
  <si>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</si>
  <si>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</si>
  <si>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</si>
  <si>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</si>
  <si>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</si>
  <si>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</si>
  <si>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</si>
  <si>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</si>
  <si>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</si>
  <si>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</si>
  <si>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</si>
  <si>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</si>
  <si>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</si>
  <si>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</si>
  <si>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</si>
  <si>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</si>
  <si>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</si>
  <si>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</si>
  <si>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</si>
  <si>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</si>
  <si>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</si>
  <si>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</si>
  <si>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</si>
  <si>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</si>
  <si>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</si>
  <si>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</si>
  <si>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</si>
  <si>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</si>
  <si>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</si>
  <si>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</si>
  <si>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</si>
  <si>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</si>
  <si>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</si>
  <si>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</si>
  <si>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</si>
  <si>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</si>
  <si>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</si>
  <si>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</si>
  <si>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</si>
  <si>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</si>
  <si>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</si>
  <si>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</si>
  <si>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</si>
  <si>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</si>
  <si>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</si>
  <si>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</si>
  <si>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</si>
  <si>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</si>
  <si>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</si>
  <si>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</si>
  <si>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</si>
  <si>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</si>
  <si>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</si>
  <si>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</si>
  <si>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</si>
  <si>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</si>
  <si>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</si>
  <si>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</si>
  <si>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</si>
  <si>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</si>
  <si>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</si>
  <si>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</si>
  <si>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</si>
  <si>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</si>
  <si>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</si>
  <si>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</si>
  <si>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</si>
  <si>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</si>
  <si>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</si>
  <si>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</si>
  <si>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</si>
  <si>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</si>
  <si>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</si>
  <si>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</si>
  <si>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</si>
  <si>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</si>
  <si>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</si>
  <si>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</si>
  <si>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</si>
  <si>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</si>
  <si>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</si>
  <si>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</si>
  <si>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</si>
  <si>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</si>
  <si>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</si>
  <si>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</si>
  <si>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</si>
  <si>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</si>
  <si>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</si>
  <si>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</si>
  <si>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</si>
  <si>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</si>
  <si>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</si>
  <si>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</si>
  <si>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</si>
  <si>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</si>
  <si>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</si>
  <si>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</si>
  <si>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</si>
  <si>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</si>
  <si>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</si>
  <si>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</si>
  <si>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</si>
  <si>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</si>
  <si>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</si>
  <si>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</si>
  <si>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</si>
  <si>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</si>
  <si>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</si>
  <si>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</si>
  <si>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</si>
  <si>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</si>
  <si>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</si>
  <si>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</si>
  <si>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</si>
  <si>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</si>
  <si>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</si>
  <si>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</si>
  <si>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</si>
  <si>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</si>
  <si>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</si>
  <si>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</si>
  <si>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</si>
  <si>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</si>
  <si>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</si>
  <si>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</si>
  <si>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</si>
  <si>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</si>
  <si>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</si>
  <si>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</si>
  <si>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</si>
  <si>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</si>
  <si>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</si>
  <si>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</si>
  <si>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</si>
  <si>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</si>
  <si>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</si>
  <si>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</si>
  <si>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</si>
  <si>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</si>
  <si>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</si>
  <si>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</si>
  <si>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</si>
  <si>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</si>
  <si>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</si>
  <si>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</si>
  <si>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</si>
  <si>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</si>
  <si>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</si>
  <si>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</si>
  <si>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</si>
  <si>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</si>
  <si>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</si>
  <si>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</si>
  <si>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</si>
  <si>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</si>
  <si>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</si>
  <si>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</si>
  <si>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</si>
  <si>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</si>
  <si>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</si>
  <si>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</si>
  <si>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</si>
  <si>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</si>
  <si>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</si>
  <si>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</si>
  <si>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</si>
  <si>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</si>
  <si>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</si>
  <si>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</si>
  <si>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</si>
  <si>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</si>
  <si>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</si>
  <si>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</si>
  <si>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</si>
  <si>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</si>
  <si>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</si>
  <si>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</si>
  <si>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</si>
  <si>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</si>
  <si>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</si>
  <si>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</si>
  <si>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</si>
  <si>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</si>
  <si>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</si>
  <si>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</si>
  <si>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</si>
  <si>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</si>
  <si>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</si>
  <si>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</si>
  <si>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</si>
  <si>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</si>
  <si>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</si>
  <si>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</si>
  <si>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</si>
  <si>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</si>
  <si>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</si>
  <si>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</si>
  <si>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</si>
  <si>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</si>
  <si>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</si>
  <si>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</si>
  <si>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</si>
  <si>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</si>
  <si>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</si>
  <si>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</si>
  <si>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</si>
  <si>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</si>
  <si>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</si>
  <si>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</si>
  <si>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</si>
  <si>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</si>
  <si>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</si>
  <si>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</si>
  <si>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</si>
  <si>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</si>
  <si>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</si>
  <si>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</si>
  <si>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</si>
  <si>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</si>
  <si>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</si>
  <si>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</si>
  <si>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</si>
  <si>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</si>
  <si>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</si>
  <si>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</si>
  <si>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</si>
  <si>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</si>
  <si>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</si>
  <si>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</si>
  <si>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</si>
  <si>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</si>
  <si>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</si>
  <si>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</si>
  <si>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</si>
  <si>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</si>
  <si>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</si>
  <si>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</si>
  <si>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</si>
  <si>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</si>
  <si>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</si>
  <si>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</si>
  <si>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</si>
  <si>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</si>
  <si>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</si>
  <si>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</si>
  <si>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</si>
  <si>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</si>
  <si>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</si>
  <si>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</si>
  <si>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</si>
  <si>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</si>
  <si>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</si>
  <si>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</si>
  <si>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</si>
  <si>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</si>
  <si>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</si>
  <si>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</si>
  <si>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</si>
  <si>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</si>
  <si>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</si>
  <si>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</si>
  <si>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</si>
  <si>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</si>
  <si>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</si>
  <si>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</si>
  <si>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</si>
  <si>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</si>
  <si>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</si>
  <si>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</si>
  <si>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</si>
  <si>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</si>
  <si>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</si>
  <si>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</si>
  <si>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</si>
  <si>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</si>
  <si>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</si>
  <si>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</si>
  <si>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</si>
  <si>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</si>
  <si>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</si>
  <si>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</si>
  <si>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</si>
  <si>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</si>
  <si>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</si>
  <si>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</si>
  <si>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</si>
  <si>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</si>
  <si>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</si>
  <si>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</si>
  <si>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</si>
  <si>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</si>
  <si>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</si>
  <si>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</si>
  <si>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</si>
  <si>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</si>
  <si>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</si>
  <si>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</si>
  <si>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</si>
  <si>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</si>
  <si>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</si>
  <si>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</si>
  <si>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</si>
  <si>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</si>
  <si>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</si>
  <si>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</si>
  <si>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</si>
  <si>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</si>
  <si>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</si>
  <si>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</si>
  <si>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</si>
  <si>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</si>
  <si>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</si>
  <si>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</si>
  <si>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</si>
  <si>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</si>
  <si>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</si>
  <si>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</si>
  <si>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</si>
  <si>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</si>
  <si>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</si>
  <si>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</si>
  <si>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</si>
  <si>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</si>
  <si>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</si>
  <si>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</si>
  <si>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</si>
  <si>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</si>
  <si>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</si>
  <si>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</si>
  <si>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</si>
  <si>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</si>
  <si>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</si>
  <si>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</si>
  <si>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</si>
  <si>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</si>
  <si>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</si>
  <si>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</si>
  <si>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</si>
  <si>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</si>
  <si>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</si>
  <si>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</si>
  <si>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</si>
  <si>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</si>
  <si>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</si>
  <si>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</si>
  <si>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</si>
  <si>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</si>
  <si>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</si>
  <si>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</si>
  <si>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</si>
  <si>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</si>
  <si>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</si>
  <si>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</si>
  <si>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</si>
  <si>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</si>
  <si>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</si>
  <si>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</si>
  <si>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</si>
  <si>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</si>
  <si>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</si>
  <si>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</si>
  <si>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</si>
  <si>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</si>
  <si>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</si>
  <si>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</si>
  <si>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</si>
  <si>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</si>
  <si>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</si>
  <si>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</si>
  <si>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</si>
  <si>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</si>
  <si>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</si>
  <si>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</si>
  <si>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</si>
  <si>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</si>
  <si>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</si>
  <si>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</si>
  <si>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</si>
  <si>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</si>
  <si>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</si>
  <si>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</si>
  <si>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</si>
  <si>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</si>
  <si>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</si>
  <si>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</si>
  <si>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</si>
  <si>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</si>
  <si>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</si>
  <si>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</si>
  <si>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</si>
  <si>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</si>
  <si>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</si>
  <si>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</si>
  <si>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</si>
  <si>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</si>
  <si>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</si>
  <si>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</si>
  <si>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</si>
  <si>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</si>
  <si>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</si>
  <si>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</si>
  <si>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</si>
  <si>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</si>
  <si>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</si>
  <si>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</si>
  <si>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</si>
  <si>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</si>
  <si>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</si>
  <si>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</si>
  <si>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</si>
  <si>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</si>
  <si>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</si>
  <si>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</si>
  <si>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</si>
  <si>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</si>
  <si>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</si>
  <si>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</si>
  <si>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</si>
  <si>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</si>
  <si>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</si>
  <si>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</si>
  <si>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</si>
  <si>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</si>
  <si>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</si>
  <si>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</si>
  <si>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</si>
  <si>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</si>
  <si>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</si>
  <si>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</si>
  <si>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</si>
  <si>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</si>
  <si>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</si>
  <si>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</si>
  <si>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</si>
  <si>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</si>
  <si>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</si>
  <si>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</si>
  <si>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</si>
  <si>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</si>
  <si>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</si>
  <si>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</si>
  <si>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</si>
  <si>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</si>
  <si>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</si>
  <si>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</si>
  <si>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</si>
  <si>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</si>
  <si>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</si>
  <si>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</si>
  <si>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</si>
  <si>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</si>
  <si>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</si>
  <si>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</si>
  <si>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</si>
  <si>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</si>
  <si>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</si>
  <si>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</si>
  <si>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</si>
  <si>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</si>
  <si>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</si>
  <si>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</si>
  <si>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</si>
  <si>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</si>
  <si>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</si>
  <si>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</si>
  <si>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</si>
  <si>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</si>
  <si>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</si>
  <si>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</si>
  <si>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</si>
  <si>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</si>
  <si>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</si>
  <si>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</si>
  <si>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</si>
  <si>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</si>
  <si>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</si>
  <si>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</si>
  <si>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</si>
  <si>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</si>
  <si>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</si>
  <si>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</si>
  <si>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</si>
  <si>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</si>
  <si>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</si>
  <si>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</si>
  <si>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</si>
  <si>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</si>
  <si>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</si>
  <si>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</si>
  <si>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</si>
  <si>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</si>
  <si>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</si>
  <si>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</si>
  <si>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</si>
  <si>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</si>
  <si>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</si>
  <si>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</si>
  <si>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</si>
  <si>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</si>
  <si>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</si>
  <si>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</si>
  <si>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</si>
  <si>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</si>
  <si>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</si>
  <si>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</si>
  <si>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</si>
  <si>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</si>
  <si>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</si>
  <si>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</si>
  <si>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</si>
  <si>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</si>
  <si>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</si>
  <si>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</si>
  <si>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</si>
  <si>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</si>
  <si>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</si>
  <si>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</si>
  <si>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</si>
  <si>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</si>
  <si>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</si>
  <si>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</si>
  <si>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</si>
  <si>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</si>
  <si>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</si>
  <si>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</si>
  <si>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</si>
  <si>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</si>
  <si>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</si>
  <si>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</si>
  <si>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</si>
  <si>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</si>
  <si>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</si>
  <si>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</si>
  <si>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</si>
  <si>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</si>
  <si>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</si>
  <si>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</si>
  <si>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</si>
  <si>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</si>
  <si>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</si>
  <si>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</si>
  <si>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</si>
  <si>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</si>
  <si>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</si>
  <si>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</si>
  <si>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</si>
  <si>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</si>
  <si>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</si>
  <si>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</si>
  <si>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</si>
  <si>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</si>
  <si>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</si>
  <si>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</si>
  <si>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</si>
  <si>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</si>
  <si>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</si>
  <si>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</si>
  <si>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</si>
  <si>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</si>
  <si>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</si>
  <si>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</si>
  <si>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</si>
  <si>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</si>
  <si>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</si>
  <si>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</si>
  <si>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</si>
  <si>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</si>
  <si>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</si>
  <si>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</si>
  <si>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</si>
  <si>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</si>
  <si>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</si>
  <si>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</si>
  <si>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</si>
  <si>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</si>
  <si>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</si>
  <si>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</si>
  <si>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</si>
  <si>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</si>
  <si>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</si>
  <si>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</si>
  <si>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</si>
  <si>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</si>
  <si>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</si>
  <si>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</si>
  <si>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</si>
  <si>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</si>
  <si>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</si>
  <si>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</si>
  <si>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</si>
  <si>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</si>
  <si>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</si>
  <si>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</si>
  <si>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</si>
  <si>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</si>
  <si>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</si>
  <si>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</si>
  <si>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</si>
  <si>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</si>
  <si>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</si>
  <si>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</si>
  <si>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</si>
  <si>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</si>
  <si>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</si>
  <si>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</si>
  <si>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</si>
  <si>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</si>
  <si>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</si>
  <si>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</si>
  <si>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</si>
  <si>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</si>
  <si>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</si>
  <si>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</si>
  <si>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</si>
  <si>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</si>
  <si>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</si>
  <si>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</si>
  <si>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</si>
  <si>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</si>
  <si>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</si>
  <si>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</si>
  <si>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</si>
  <si>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</si>
  <si>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</si>
  <si>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</si>
  <si>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</si>
  <si>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</si>
  <si>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</si>
  <si>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</si>
  <si>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</si>
  <si>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</si>
  <si>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</si>
  <si>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</si>
  <si>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</si>
  <si>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</si>
  <si>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</si>
  <si>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</si>
  <si>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</si>
  <si>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</si>
  <si>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</si>
  <si>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</si>
  <si>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</si>
  <si>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</si>
  <si>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</si>
  <si>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</si>
  <si>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</si>
  <si>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</si>
  <si>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</si>
  <si>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</si>
  <si>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</si>
  <si>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</si>
  <si>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</si>
  <si>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</si>
  <si>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</si>
  <si>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</si>
  <si>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</si>
  <si>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</si>
  <si>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</si>
  <si>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</si>
  <si>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</si>
  <si>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</si>
  <si>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</si>
  <si>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</si>
  <si>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</si>
  <si>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</si>
  <si>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</si>
  <si>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</si>
  <si>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</si>
  <si>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</si>
  <si>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</si>
  <si>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</si>
  <si>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</si>
  <si>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</si>
  <si>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</si>
  <si>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</si>
  <si>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</si>
  <si>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</si>
  <si>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</si>
  <si>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</si>
  <si>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</si>
  <si>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</si>
  <si>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</si>
  <si>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</si>
  <si>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</si>
  <si>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</si>
  <si>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</si>
  <si>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</si>
  <si>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</si>
  <si>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</si>
  <si>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</si>
  <si>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</si>
  <si>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</si>
  <si>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</si>
  <si>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</si>
  <si>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</si>
  <si>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</si>
  <si>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</si>
  <si>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</si>
  <si>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</si>
  <si>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</si>
  <si>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</si>
  <si>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</si>
  <si>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</si>
  <si>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</si>
  <si>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</si>
  <si>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</si>
  <si>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</si>
  <si>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</si>
  <si>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</si>
  <si>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</si>
  <si>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</si>
  <si>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</si>
  <si>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</si>
  <si>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</si>
  <si>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</si>
  <si>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</si>
  <si>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</si>
  <si>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</si>
  <si>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</si>
  <si>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</si>
  <si>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</si>
  <si>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</si>
  <si>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</si>
  <si>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</si>
  <si>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</si>
  <si>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</si>
  <si>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</si>
  <si>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</si>
  <si>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</si>
  <si>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</si>
  <si>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</si>
  <si>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</si>
  <si>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</si>
  <si>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</si>
  <si>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</si>
  <si>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</si>
  <si>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</si>
  <si>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</si>
  <si>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</si>
  <si>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</si>
  <si>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</si>
  <si>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</si>
  <si>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</si>
  <si>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</si>
  <si>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</si>
  <si>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</si>
  <si>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</si>
  <si>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</si>
  <si>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</si>
  <si>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</si>
  <si>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</si>
  <si>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</si>
  <si>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</si>
  <si>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</si>
  <si>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</si>
  <si>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</si>
  <si>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</si>
  <si>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</si>
  <si>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</si>
  <si>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</si>
  <si>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</si>
  <si>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</si>
  <si>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</si>
  <si>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</si>
  <si>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</si>
  <si>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</si>
  <si>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</si>
  <si>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</si>
  <si>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</si>
  <si>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</si>
  <si>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</si>
  <si>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</si>
  <si>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</si>
  <si>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</si>
  <si>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</si>
  <si>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</si>
  <si>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</si>
  <si>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</si>
  <si>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</si>
  <si>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</si>
  <si>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</si>
  <si>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</si>
  <si>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</si>
  <si>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</si>
  <si>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</si>
  <si>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</si>
  <si>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</si>
  <si>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</si>
  <si>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</si>
  <si>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</si>
  <si>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</si>
  <si>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</si>
  <si>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</si>
  <si>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</si>
  <si>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</si>
  <si>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</si>
  <si>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</si>
  <si>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</si>
  <si>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</si>
  <si>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</si>
  <si>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</si>
  <si>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</si>
  <si>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</si>
  <si>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</si>
  <si>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</si>
  <si>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</si>
  <si>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</si>
  <si>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</si>
  <si>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</si>
  <si>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</si>
  <si>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</si>
  <si>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</si>
  <si>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</si>
  <si>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</si>
  <si>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</si>
  <si>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</si>
  <si>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</si>
  <si>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</si>
  <si>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</si>
  <si>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</si>
  <si>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</si>
  <si>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</si>
  <si>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</si>
  <si>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</si>
  <si>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</si>
  <si>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</si>
  <si>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</si>
  <si>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</si>
  <si>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</si>
  <si>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</si>
  <si>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</si>
  <si>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</si>
  <si>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</si>
  <si>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</si>
  <si>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</si>
  <si>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</si>
  <si>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</si>
  <si>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</si>
  <si>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</si>
  <si>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</si>
  <si>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</si>
  <si>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</si>
  <si>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</si>
  <si>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</si>
  <si>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</si>
  <si>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</si>
  <si>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</si>
  <si>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</si>
  <si>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</si>
  <si>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</si>
  <si>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</si>
  <si>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</si>
  <si>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</si>
  <si>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</si>
  <si>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</si>
  <si>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</si>
  <si>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</si>
  <si>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</si>
  <si>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</si>
  <si>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</si>
  <si>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</si>
  <si>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</si>
  <si>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</si>
  <si>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</si>
  <si>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</si>
  <si>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</si>
  <si>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</si>
  <si>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</si>
  <si>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</si>
  <si>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</si>
  <si>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</si>
  <si>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</si>
  <si>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</si>
  <si>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</si>
  <si>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</si>
  <si>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</si>
  <si>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</si>
  <si>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</si>
  <si>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</si>
  <si>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</si>
  <si>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</si>
  <si>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</si>
  <si>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</si>
  <si>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</si>
  <si>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</si>
  <si>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</si>
  <si>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</si>
  <si>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</si>
  <si>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</si>
  <si>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</si>
  <si>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</si>
  <si>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</si>
  <si>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</si>
  <si>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</si>
  <si>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</si>
  <si>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</si>
  <si>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</si>
  <si>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</si>
  <si>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</si>
  <si>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</si>
  <si>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</si>
  <si>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</si>
  <si>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</si>
  <si>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</si>
  <si>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</si>
  <si>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</si>
  <si>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</si>
  <si>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</si>
  <si>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</si>
  <si>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</si>
  <si>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</si>
  <si>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</si>
  <si>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</si>
  <si>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</si>
  <si>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</si>
  <si>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</si>
  <si>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</si>
  <si>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</si>
  <si>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</si>
  <si>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</si>
  <si>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</si>
  <si>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</si>
  <si>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</si>
  <si>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</si>
  <si>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</si>
  <si>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</si>
  <si>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</si>
  <si>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</si>
  <si>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</si>
  <si>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</si>
  <si>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</si>
  <si>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</si>
  <si>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</si>
  <si>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</si>
  <si>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</si>
  <si>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</si>
  <si>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</si>
  <si>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</si>
  <si>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</si>
  <si>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</si>
  <si>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</si>
  <si>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</si>
  <si>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</si>
  <si>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</si>
  <si>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</si>
  <si>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</si>
  <si>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</si>
  <si>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</si>
  <si>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</si>
  <si>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</si>
  <si>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</si>
  <si>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</si>
  <si>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</si>
  <si>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</si>
  <si>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</si>
  <si>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</si>
  <si>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</si>
  <si>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</si>
  <si>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</si>
  <si>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</si>
  <si>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</si>
  <si>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</si>
  <si>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</si>
  <si>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</si>
  <si>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</si>
  <si>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</si>
  <si>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</si>
  <si>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</si>
  <si>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</si>
  <si>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</si>
  <si>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</si>
  <si>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</si>
  <si>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</si>
  <si>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</si>
  <si>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</si>
  <si>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</si>
  <si>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</si>
  <si>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</si>
  <si>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</si>
  <si>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</si>
  <si>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</si>
  <si>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</si>
  <si>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</si>
  <si>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</si>
  <si>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</si>
  <si>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</si>
  <si>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</si>
  <si>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</si>
  <si>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</si>
  <si>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</si>
  <si>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</si>
  <si>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</si>
  <si>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</si>
  <si>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</si>
  <si>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</si>
  <si>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</si>
  <si>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</si>
  <si>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</si>
  <si>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</si>
  <si>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</si>
  <si>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</si>
  <si>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</si>
  <si>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</si>
  <si>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</si>
  <si>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</si>
  <si>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</si>
  <si>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</si>
  <si>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</si>
  <si>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</si>
  <si>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</si>
  <si>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</si>
  <si>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</si>
  <si>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</si>
  <si>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</si>
  <si>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</si>
  <si>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</si>
  <si>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</si>
  <si>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</si>
  <si>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</si>
  <si>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</si>
  <si>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</si>
  <si>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</si>
  <si>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</si>
  <si>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</si>
  <si>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</si>
  <si>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</si>
  <si>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</si>
  <si>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</si>
  <si>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</si>
  <si>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</si>
  <si>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</si>
  <si>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</si>
  <si>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</si>
  <si>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</si>
  <si>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</si>
  <si>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</si>
  <si>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</si>
  <si>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</si>
  <si>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</si>
  <si>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</si>
  <si>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</si>
  <si>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</si>
  <si>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</si>
  <si>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</si>
  <si>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</si>
  <si>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</si>
  <si>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</si>
  <si>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</si>
  <si>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</si>
  <si>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</si>
  <si>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</si>
  <si>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</si>
  <si>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</si>
  <si>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</si>
  <si>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</si>
  <si>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</si>
  <si>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</si>
  <si>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</si>
  <si>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</si>
  <si>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</si>
  <si>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</si>
  <si>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</si>
  <si>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</si>
  <si>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</si>
  <si>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</si>
  <si>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</si>
  <si>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</si>
  <si>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</si>
  <si>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</si>
  <si>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</si>
  <si>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</si>
  <si>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</si>
  <si>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</si>
  <si>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</si>
  <si>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</si>
  <si>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</si>
  <si>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</si>
  <si>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</si>
  <si>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</si>
  <si>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</si>
  <si>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</si>
  <si>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</si>
  <si>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</si>
  <si>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</si>
  <si>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</si>
  <si>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</si>
  <si>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</si>
  <si>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</si>
  <si>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</si>
  <si>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</si>
  <si>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</si>
  <si>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</si>
  <si>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</si>
  <si>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</si>
  <si>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</si>
  <si>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</si>
  <si>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</si>
  <si>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</si>
  <si>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</si>
  <si>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</si>
  <si>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</si>
  <si>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</si>
  <si>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</si>
  <si>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</si>
  <si>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</si>
  <si>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</si>
  <si>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</si>
  <si>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</si>
  <si>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</si>
  <si>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</si>
  <si>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</si>
  <si>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</si>
  <si>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</si>
  <si>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</si>
  <si>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</si>
  <si>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</si>
  <si>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</si>
  <si>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</si>
  <si>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</si>
  <si>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</si>
  <si>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</si>
  <si>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</si>
  <si>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</si>
  <si>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</si>
  <si>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</si>
  <si>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</si>
  <si>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</si>
  <si>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</si>
  <si>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</si>
  <si>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</si>
  <si>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</si>
  <si>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</si>
  <si>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</si>
  <si>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</si>
  <si>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</si>
  <si>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</si>
  <si>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</si>
  <si>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</si>
  <si>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</si>
  <si>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</si>
  <si>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</si>
  <si>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</si>
  <si>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</si>
  <si>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</si>
  <si>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</si>
  <si>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</si>
  <si>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</si>
  <si>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</si>
  <si>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</si>
  <si>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</si>
  <si>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</si>
  <si>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</si>
  <si>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</si>
  <si>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</si>
  <si>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</si>
  <si>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</si>
  <si>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</si>
  <si>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</si>
  <si>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</si>
  <si>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</si>
  <si>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</si>
  <si>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</si>
  <si>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</si>
  <si>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</si>
  <si>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</si>
  <si>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</si>
  <si>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</si>
  <si>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</si>
  <si>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</si>
  <si>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</si>
  <si>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</si>
  <si>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</si>
  <si>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</si>
  <si>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</si>
  <si>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</si>
  <si>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</si>
  <si>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</si>
  <si>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</si>
  <si>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</si>
  <si>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</si>
  <si>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</si>
  <si>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</si>
  <si>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</si>
  <si>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</si>
  <si>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</si>
  <si>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</si>
  <si>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</si>
  <si>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</si>
  <si>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</si>
  <si>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</si>
  <si>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</si>
  <si>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</si>
  <si>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</si>
  <si>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</si>
  <si>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</si>
  <si>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</si>
  <si>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</si>
  <si>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</si>
  <si>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</si>
  <si>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</si>
  <si>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</si>
  <si>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</si>
  <si>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</si>
  <si>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</si>
  <si>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</si>
  <si>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</si>
  <si>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</si>
  <si>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</si>
  <si>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</si>
  <si>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</si>
  <si>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</si>
  <si>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</si>
  <si>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</si>
  <si>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</si>
  <si>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</si>
  <si>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</si>
  <si>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</si>
  <si>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</si>
  <si>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</si>
  <si>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</si>
  <si>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</si>
  <si>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</si>
  <si>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</si>
  <si>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</si>
  <si>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</si>
  <si>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</si>
  <si>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</si>
  <si>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</si>
  <si>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</si>
  <si>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</si>
  <si>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</si>
  <si>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</si>
  <si>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</si>
  <si>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</si>
  <si>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</si>
  <si>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</si>
  <si>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</si>
  <si>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</si>
  <si>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</si>
  <si>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</si>
  <si>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</si>
  <si>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</si>
  <si>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</si>
  <si>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</si>
  <si>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</si>
  <si>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</si>
  <si>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</si>
  <si>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</si>
  <si>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</si>
  <si>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</si>
  <si>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</si>
  <si>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</si>
  <si>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</si>
  <si>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</si>
  <si>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</si>
  <si>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</si>
  <si>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</si>
  <si>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</si>
  <si>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</si>
  <si>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</si>
  <si>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</si>
  <si>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</si>
  <si>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</si>
  <si>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</si>
  <si>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</si>
  <si>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</si>
  <si>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</si>
  <si>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</si>
  <si>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</si>
  <si>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</si>
  <si>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</si>
  <si>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</si>
  <si>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</si>
  <si>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</si>
  <si>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</si>
  <si>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</si>
  <si>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</si>
  <si>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</si>
  <si>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</si>
  <si>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</si>
  <si>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</si>
  <si>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</si>
  <si>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</si>
  <si>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</si>
  <si>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</si>
  <si>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</si>
  <si>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</si>
  <si>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</si>
  <si>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</si>
  <si>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</si>
  <si>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</si>
  <si>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</si>
  <si>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</si>
  <si>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</si>
  <si>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</si>
  <si>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</si>
  <si>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</si>
  <si>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</si>
  <si>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</si>
  <si>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</si>
  <si>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</si>
  <si>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</si>
  <si>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</si>
  <si>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</si>
  <si>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</si>
  <si>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</si>
  <si>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</si>
  <si>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</si>
  <si>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</si>
  <si>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</si>
  <si>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</si>
  <si>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</si>
  <si>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</si>
  <si>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</si>
  <si>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</si>
  <si>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</si>
  <si>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</si>
  <si>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</si>
  <si>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</si>
  <si>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</si>
  <si>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</si>
  <si>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</si>
  <si>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</si>
  <si>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</si>
  <si>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</si>
  <si>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</si>
  <si>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</si>
  <si>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</si>
  <si>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</si>
  <si>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</si>
  <si>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</si>
  <si>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</si>
  <si>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</si>
  <si>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</si>
  <si>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</si>
  <si>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</si>
  <si>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</si>
  <si>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</si>
  <si>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</si>
  <si>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</si>
  <si>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</si>
  <si>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</si>
  <si>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</si>
  <si>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</si>
  <si>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</si>
  <si>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</si>
  <si>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</si>
  <si>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</si>
  <si>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</si>
  <si>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</si>
  <si>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</si>
  <si>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</si>
  <si>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</si>
  <si>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</si>
  <si>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</si>
  <si>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</si>
  <si>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</si>
  <si>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</si>
  <si>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</si>
  <si>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</si>
  <si>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</si>
  <si>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</si>
  <si>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</si>
  <si>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</si>
  <si>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</si>
  <si>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</si>
  <si>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</si>
  <si>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</si>
  <si>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</si>
  <si>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</si>
  <si>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</si>
  <si>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</si>
  <si>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</si>
  <si>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</si>
  <si>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</si>
  <si>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</si>
  <si>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</si>
  <si>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</si>
  <si>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</si>
  <si>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</si>
  <si>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</si>
  <si>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</si>
  <si>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</si>
  <si>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</si>
  <si>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</si>
  <si>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</si>
  <si>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</si>
  <si>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</si>
  <si>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</si>
  <si>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</si>
  <si>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</si>
  <si>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</si>
  <si>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</si>
  <si>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</si>
  <si>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</si>
  <si>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</si>
  <si>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</si>
  <si>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</si>
  <si>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</si>
  <si>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</si>
  <si>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</si>
  <si>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</si>
  <si>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</si>
  <si>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</si>
  <si>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</si>
  <si>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</si>
  <si>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</si>
  <si>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</si>
  <si>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</si>
  <si>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</si>
  <si>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</si>
  <si>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</si>
  <si>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</si>
  <si>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</si>
  <si>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</si>
  <si>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</si>
  <si>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</si>
  <si>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</si>
  <si>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</si>
  <si>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</si>
  <si>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</si>
  <si>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</si>
  <si>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</si>
  <si>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</si>
  <si>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</si>
  <si>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</si>
  <si>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</si>
  <si>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</si>
  <si>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</si>
  <si>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</si>
  <si>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</si>
  <si>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</si>
  <si>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</si>
  <si>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</si>
  <si>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</si>
  <si>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</si>
  <si>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</si>
  <si>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</si>
  <si>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</si>
  <si>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</si>
  <si>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</si>
  <si>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</si>
  <si>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</si>
  <si>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</si>
  <si>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</si>
  <si>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</si>
  <si>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</si>
  <si>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</si>
  <si>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</si>
  <si>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</si>
  <si>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</si>
  <si>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</si>
  <si>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</si>
  <si>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</si>
  <si>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</si>
  <si>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</si>
  <si>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</si>
  <si>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</si>
  <si>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</si>
  <si>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</si>
  <si>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</si>
  <si>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</si>
  <si>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</si>
  <si>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</si>
  <si>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</si>
  <si>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</si>
  <si>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</si>
  <si>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</si>
  <si>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</si>
  <si>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</si>
  <si>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</si>
  <si>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</si>
  <si>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</si>
  <si>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</si>
  <si>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</si>
  <si>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</si>
  <si>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</si>
  <si>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</si>
  <si>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</si>
  <si>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</si>
  <si>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</si>
  <si>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</si>
  <si>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</si>
  <si>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</si>
  <si>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</si>
  <si>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</si>
  <si>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</si>
  <si>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</si>
  <si>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</si>
  <si>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</si>
  <si>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</si>
  <si>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</si>
  <si>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</si>
  <si>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</si>
  <si>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</si>
  <si>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</si>
  <si>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</si>
  <si>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</si>
  <si>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</si>
  <si>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</si>
  <si>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</si>
  <si>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</si>
  <si>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</si>
  <si>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</si>
  <si>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</si>
  <si>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</si>
  <si>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</si>
  <si>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</si>
  <si>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</si>
  <si>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</si>
  <si>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</si>
  <si>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</si>
  <si>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</si>
  <si>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</si>
  <si>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</si>
  <si>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</si>
  <si>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</si>
  <si>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</si>
  <si>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</si>
  <si>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</si>
  <si>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</si>
  <si>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</si>
  <si>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</si>
  <si>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</si>
  <si>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</si>
  <si>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</si>
  <si>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</si>
  <si>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</si>
  <si>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</si>
  <si>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</si>
  <si>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</si>
  <si>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</si>
  <si>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</si>
  <si>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</si>
  <si>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</si>
  <si>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</si>
  <si>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</si>
  <si>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</si>
  <si>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</si>
  <si>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</si>
  <si>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</si>
  <si>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</si>
  <si>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</si>
  <si>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</si>
  <si>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</si>
  <si>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</si>
  <si>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</si>
  <si>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</si>
  <si>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</si>
  <si>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</si>
  <si>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</si>
  <si>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</si>
  <si>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</si>
  <si>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</si>
  <si>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</si>
  <si>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</si>
  <si>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</si>
  <si>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</si>
  <si>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</si>
  <si>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</si>
  <si>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</si>
  <si>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</si>
  <si>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</si>
  <si>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</si>
  <si>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</si>
  <si>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</si>
  <si>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</si>
  <si>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</si>
  <si>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</si>
  <si>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</si>
  <si>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</si>
  <si>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</si>
  <si>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</si>
  <si>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</si>
  <si>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</si>
  <si>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</si>
  <si>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</si>
  <si>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</si>
  <si>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</si>
  <si>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</si>
  <si>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</si>
  <si>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</si>
  <si>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</si>
  <si>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</si>
  <si>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</si>
  <si>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</si>
  <si>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</si>
  <si>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</si>
  <si>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</si>
  <si>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</si>
  <si>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</si>
  <si>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</si>
  <si>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</si>
  <si>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</si>
  <si>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</si>
  <si>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</si>
  <si>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</si>
  <si>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</si>
  <si>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</si>
  <si>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</si>
  <si>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</si>
  <si>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</si>
  <si>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</si>
  <si>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</si>
  <si>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</si>
  <si>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</si>
  <si>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</si>
  <si>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</si>
  <si>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</si>
  <si>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</si>
  <si>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</si>
  <si>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</si>
  <si>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</si>
  <si>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</si>
  <si>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</si>
  <si>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</si>
  <si>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</si>
  <si>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</si>
  <si>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</si>
  <si>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</si>
  <si>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</si>
  <si>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</si>
  <si>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</si>
  <si>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</si>
  <si>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</si>
  <si>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</si>
  <si>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</si>
  <si>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</si>
  <si>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</si>
  <si>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</si>
  <si>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</si>
  <si>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</si>
  <si>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</si>
  <si>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</si>
  <si>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</si>
  <si>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</si>
  <si>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</si>
  <si>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</si>
  <si>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</si>
  <si>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</si>
  <si>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</si>
  <si>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</si>
  <si>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</si>
  <si>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</si>
  <si>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</si>
  <si>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</si>
  <si>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</si>
  <si>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</si>
  <si>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</si>
  <si>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</si>
  <si>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</si>
  <si>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</si>
  <si>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</si>
  <si>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</si>
  <si>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</si>
  <si>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</si>
  <si>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</si>
  <si>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</si>
  <si>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</si>
  <si>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</si>
  <si>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</si>
  <si>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</si>
  <si>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</si>
  <si>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</si>
  <si>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</si>
  <si>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</si>
  <si>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</si>
  <si>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</si>
  <si>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</si>
  <si>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</si>
  <si>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</si>
  <si>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</si>
  <si>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</si>
  <si>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</si>
  <si>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</si>
  <si>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</si>
  <si>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</si>
  <si>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</si>
  <si>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</si>
  <si>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</si>
  <si>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</si>
  <si>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</si>
  <si>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</si>
  <si>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</si>
  <si>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</si>
  <si>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</si>
  <si>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</si>
  <si>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</si>
  <si>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</si>
  <si>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</si>
  <si>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</si>
  <si>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</si>
  <si>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</si>
  <si>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</si>
  <si>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</si>
  <si>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</si>
  <si>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</si>
  <si>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</si>
  <si>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</si>
  <si>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</si>
  <si>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</si>
  <si>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</si>
  <si>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</si>
  <si>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</si>
  <si>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</si>
  <si>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</si>
  <si>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</si>
  <si>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</si>
  <si>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</si>
  <si>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</si>
  <si>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</si>
  <si>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</si>
  <si>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</si>
  <si>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</si>
  <si>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</si>
  <si>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</si>
  <si>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</si>
  <si>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</si>
  <si>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</si>
  <si>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</si>
  <si>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</si>
  <si>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</si>
  <si>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</si>
  <si>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</si>
  <si>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</si>
  <si>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</si>
  <si>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</si>
  <si>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</si>
  <si>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</si>
  <si>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</si>
  <si>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</si>
  <si>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</si>
  <si>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</si>
  <si>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</si>
  <si>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</si>
  <si>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</si>
  <si>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</si>
  <si>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</si>
  <si>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</si>
  <si>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</si>
  <si>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</si>
  <si>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</si>
  <si>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</si>
  <si>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</si>
  <si>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</si>
  <si>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</si>
  <si>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</si>
  <si>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</si>
  <si>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</si>
  <si>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</si>
  <si>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</si>
  <si>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</si>
  <si>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</si>
  <si>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</si>
  <si>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</si>
  <si>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</si>
  <si>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</si>
  <si>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</si>
  <si>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</si>
  <si>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</si>
  <si>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</si>
  <si>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</si>
  <si>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</si>
  <si>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</si>
  <si>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</si>
  <si>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</si>
  <si>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</si>
  <si>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</si>
  <si>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</si>
  <si>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</si>
  <si>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</si>
  <si>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</si>
  <si>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</si>
  <si>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</si>
  <si>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</si>
  <si>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</si>
  <si>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</si>
  <si>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</si>
  <si>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</si>
  <si>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</si>
  <si>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</si>
  <si>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</si>
  <si>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</si>
  <si>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</si>
  <si>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</si>
  <si>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</si>
  <si>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</si>
  <si>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</si>
  <si>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</si>
  <si>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</si>
  <si>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</si>
  <si>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</si>
  <si>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</si>
  <si>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</si>
  <si>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</si>
  <si>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</si>
  <si>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</si>
  <si>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</si>
  <si>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</si>
  <si>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</si>
  <si>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</si>
  <si>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</si>
  <si>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</si>
  <si>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</si>
  <si>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</si>
  <si>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</si>
  <si>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</si>
  <si>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</si>
  <si>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</si>
  <si>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</si>
  <si>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</si>
  <si>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</si>
  <si>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</si>
  <si>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</si>
  <si>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</si>
  <si>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</si>
  <si>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</si>
  <si>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</si>
  <si>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</si>
  <si>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</si>
  <si>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</si>
  <si>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</si>
  <si>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</si>
  <si>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</si>
  <si>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</si>
  <si>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</si>
  <si>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</si>
  <si>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</si>
  <si>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</si>
  <si>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</si>
  <si>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</si>
  <si>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</si>
  <si>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</si>
  <si>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</si>
  <si>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</si>
  <si>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</si>
  <si>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</si>
  <si>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</si>
  <si>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</si>
  <si>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</si>
  <si>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</si>
  <si>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</si>
  <si>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</si>
  <si>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</si>
  <si>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</si>
  <si>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</si>
  <si>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</si>
  <si>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</si>
  <si>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</si>
  <si>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</si>
  <si>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</si>
  <si>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</si>
  <si>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</si>
  <si>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</si>
  <si>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</si>
  <si>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</si>
  <si>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</si>
  <si>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</si>
  <si>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</si>
  <si>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</si>
  <si>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</si>
  <si>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</si>
  <si>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</si>
  <si>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</si>
  <si>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</si>
  <si>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</si>
  <si>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</si>
  <si>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</si>
  <si>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</si>
  <si>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</si>
  <si>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</si>
  <si>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</si>
  <si>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</si>
  <si>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</si>
  <si>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</si>
  <si>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</si>
  <si>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</si>
  <si>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</si>
  <si>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</si>
  <si>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</si>
  <si>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</si>
  <si>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</si>
  <si>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</si>
  <si>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</si>
  <si>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</si>
  <si>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</si>
  <si>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</si>
  <si>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</si>
  <si>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</si>
  <si>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</si>
  <si>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</si>
  <si>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</si>
  <si>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</si>
  <si>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</si>
  <si>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</si>
  <si>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</si>
  <si>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</si>
  <si>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</si>
  <si>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</si>
  <si>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</si>
  <si>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</si>
  <si>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</si>
  <si>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</si>
  <si>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</si>
  <si>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</si>
  <si>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</si>
  <si>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</si>
  <si>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</si>
  <si>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</si>
  <si>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</si>
  <si>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</si>
  <si>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</si>
  <si>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</si>
  <si>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</si>
  <si>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</si>
  <si>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</si>
  <si>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</si>
  <si>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</si>
  <si>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</si>
  <si>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</si>
  <si>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</si>
  <si>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</si>
  <si>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</si>
  <si>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</si>
  <si>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</si>
  <si>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</si>
  <si>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</si>
  <si>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</si>
  <si>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</si>
  <si>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</si>
  <si>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</si>
  <si>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</si>
  <si>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</si>
  <si>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</si>
  <si>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</si>
  <si>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</si>
  <si>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</si>
  <si>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</si>
  <si>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</si>
  <si>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</si>
  <si>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</si>
  <si>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</si>
  <si>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</si>
  <si>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</si>
  <si>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</si>
  <si>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</si>
  <si>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</si>
  <si>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</si>
  <si>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</si>
  <si>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</si>
  <si>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</si>
  <si>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</si>
  <si>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</si>
  <si>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</si>
  <si>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</si>
  <si>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</si>
  <si>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</si>
  <si>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</si>
  <si>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</si>
  <si>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</si>
  <si>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</si>
  <si>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</si>
  <si>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</si>
  <si>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</si>
  <si>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</si>
  <si>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</si>
  <si>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</si>
  <si>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</si>
  <si>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</si>
  <si>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</si>
  <si>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</si>
  <si>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</si>
  <si>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</si>
  <si>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</si>
  <si>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</si>
  <si>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</si>
  <si>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</si>
  <si>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</si>
  <si>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</si>
  <si>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</si>
  <si>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</si>
  <si>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</si>
  <si>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</si>
  <si>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</si>
  <si>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</si>
  <si>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</si>
  <si>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</si>
  <si>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</si>
  <si>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</si>
  <si>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</si>
  <si>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</si>
  <si>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</si>
  <si>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</si>
  <si>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</si>
  <si>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</si>
  <si>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</si>
  <si>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</si>
  <si>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</si>
  <si>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</si>
  <si>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</si>
  <si>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</si>
  <si>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</si>
  <si>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</si>
  <si>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</si>
  <si>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</si>
  <si>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</si>
  <si>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</si>
  <si>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</si>
  <si>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</si>
  <si>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</si>
  <si>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</si>
  <si>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</si>
  <si>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</si>
  <si>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</si>
  <si>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</si>
  <si>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</si>
  <si>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</si>
  <si>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</si>
  <si>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</si>
  <si>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</si>
  <si>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</si>
  <si>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</si>
  <si>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</si>
  <si>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</si>
  <si>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</si>
  <si>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</si>
  <si>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</si>
  <si>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</si>
  <si>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</si>
  <si>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</si>
  <si>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</si>
  <si>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</si>
  <si>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</si>
  <si>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</si>
  <si>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</si>
  <si>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</si>
  <si>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</si>
  <si>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</si>
  <si>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</si>
  <si>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</si>
  <si>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</si>
  <si>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</si>
  <si>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</si>
  <si>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</si>
  <si>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</si>
  <si>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</si>
  <si>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</si>
  <si>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</si>
  <si>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</si>
  <si>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</si>
  <si>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</si>
  <si>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</si>
  <si>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</si>
  <si>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</si>
  <si>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</si>
  <si>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</si>
  <si>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</si>
  <si>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</si>
  <si>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</si>
  <si>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</si>
  <si>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</si>
  <si>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</si>
  <si>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</si>
  <si>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</si>
  <si>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</si>
  <si>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</si>
  <si>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</si>
  <si>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</si>
  <si>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</si>
  <si>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</si>
  <si>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</si>
  <si>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</si>
  <si>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</si>
  <si>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</si>
  <si>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</si>
  <si>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</si>
  <si>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</si>
  <si>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</si>
  <si>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</si>
  <si>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</si>
  <si>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</si>
  <si>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</si>
  <si>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</si>
  <si>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</si>
  <si>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</si>
  <si>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</si>
  <si>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</si>
  <si>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</si>
  <si>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</si>
  <si>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</si>
  <si>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</si>
  <si>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</si>
  <si>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</si>
  <si>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</si>
  <si>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</si>
  <si>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</si>
  <si>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</si>
  <si>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</si>
  <si>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</si>
  <si>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</si>
  <si>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</si>
  <si>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</si>
  <si>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</si>
  <si>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</si>
  <si>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</si>
  <si>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</si>
  <si>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</si>
  <si>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</si>
  <si>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</si>
  <si>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</si>
  <si>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</si>
  <si>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</si>
  <si>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</si>
  <si>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</si>
  <si>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</si>
  <si>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</si>
  <si>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</si>
  <si>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</si>
  <si>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</si>
  <si>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</si>
  <si>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</si>
  <si>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</si>
  <si>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</si>
  <si>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</si>
  <si>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</si>
  <si>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</si>
  <si>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</si>
  <si>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</si>
  <si>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</si>
  <si>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</si>
  <si>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</si>
  <si>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</si>
  <si>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</si>
  <si>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</si>
  <si>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</si>
  <si>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</si>
  <si>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</si>
  <si>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</si>
  <si>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</si>
  <si>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</si>
  <si>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</si>
  <si>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</si>
  <si>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</si>
  <si>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</si>
  <si>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</si>
  <si>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</si>
  <si>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</si>
  <si>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</si>
  <si>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</si>
  <si>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</si>
  <si>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</si>
  <si>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</si>
  <si>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</si>
  <si>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</si>
  <si>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</si>
  <si>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</si>
  <si>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</si>
  <si>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</si>
  <si>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</si>
  <si>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</si>
  <si>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</si>
  <si>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</si>
  <si>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</si>
  <si>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</si>
  <si>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</si>
  <si>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</si>
  <si>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</si>
  <si>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</si>
  <si>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</si>
  <si>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</si>
  <si>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</si>
  <si>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</si>
  <si>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</si>
  <si>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</si>
  <si>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</si>
  <si>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</si>
  <si>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</si>
  <si>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</si>
  <si>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</si>
  <si>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</si>
  <si>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</si>
  <si>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</si>
  <si>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</si>
  <si>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</si>
  <si>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</si>
  <si>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</si>
  <si>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</si>
  <si>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</si>
  <si>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</si>
  <si>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</si>
  <si>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</si>
  <si>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</si>
  <si>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</si>
  <si>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</si>
  <si>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</si>
  <si>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</si>
  <si>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</si>
  <si>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</si>
  <si>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</si>
  <si>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</si>
  <si>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</si>
  <si>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</si>
  <si>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</si>
  <si>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</si>
  <si>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</si>
  <si>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</si>
  <si>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</si>
  <si>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</si>
  <si>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</si>
  <si>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</si>
  <si>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</si>
  <si>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</si>
  <si>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</si>
  <si>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</si>
  <si>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</si>
  <si>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</si>
  <si>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</si>
  <si>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</si>
  <si>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</si>
  <si>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</si>
  <si>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</si>
  <si>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</si>
  <si>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</si>
  <si>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</si>
  <si>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</si>
  <si>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</si>
  <si>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</si>
  <si>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</si>
  <si>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</si>
  <si>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</si>
  <si>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</si>
  <si>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</si>
  <si>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</si>
  <si>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</si>
  <si>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</si>
  <si>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</si>
  <si>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</si>
  <si>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</si>
  <si>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</si>
  <si>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</si>
  <si>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</si>
  <si>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</si>
  <si>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</si>
  <si>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</si>
  <si>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</si>
  <si>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</si>
  <si>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</si>
  <si>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</si>
  <si>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</si>
  <si>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</si>
  <si>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</si>
  <si>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</si>
  <si>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</si>
  <si>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</si>
  <si>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</si>
  <si>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</si>
  <si>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</si>
  <si>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</si>
  <si>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</si>
  <si>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</si>
  <si>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</si>
  <si>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</si>
  <si>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</si>
  <si>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</si>
  <si>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</si>
  <si>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</si>
  <si>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</si>
  <si>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</si>
  <si>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</si>
  <si>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</si>
  <si>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</si>
  <si>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</si>
  <si>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</si>
  <si>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</si>
  <si>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</si>
  <si>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</si>
  <si>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</si>
  <si>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</si>
  <si>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</si>
  <si>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</si>
  <si>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</si>
  <si>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</si>
  <si>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</si>
  <si>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</si>
  <si>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</si>
  <si>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</si>
  <si>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</si>
  <si>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</si>
  <si>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</si>
  <si>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</si>
  <si>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</si>
  <si>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</si>
  <si>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</si>
  <si>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</si>
  <si>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</si>
  <si>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</si>
  <si>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</si>
  <si>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</si>
  <si>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</si>
  <si>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</si>
  <si>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</si>
  <si>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</si>
  <si>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</si>
  <si>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</si>
  <si>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</si>
  <si>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</si>
  <si>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</si>
  <si>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</si>
  <si>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</si>
  <si>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</si>
  <si>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</si>
  <si>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</si>
  <si>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</si>
  <si>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</si>
  <si>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</si>
  <si>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</si>
  <si>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</si>
  <si>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</si>
  <si>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</si>
  <si>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</si>
  <si>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</si>
  <si>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</si>
  <si>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</si>
  <si>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</si>
  <si>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</si>
  <si>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</si>
  <si>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</si>
  <si>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</si>
  <si>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</si>
  <si>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</si>
  <si>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</si>
  <si>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</si>
  <si>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</si>
  <si>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</si>
  <si>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</si>
  <si>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</si>
  <si>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</si>
  <si>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</si>
  <si>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</si>
  <si>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</si>
  <si>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</si>
  <si>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</si>
  <si>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</si>
  <si>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</si>
  <si>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</si>
  <si>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</si>
  <si>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</si>
  <si>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</si>
  <si>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</si>
  <si>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</si>
  <si>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</si>
  <si>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</si>
  <si>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</si>
  <si>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</si>
  <si>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</si>
  <si>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</si>
  <si>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</si>
  <si>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</si>
  <si>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</si>
  <si>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</si>
  <si>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</si>
  <si>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</si>
  <si>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</si>
  <si>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</si>
  <si>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</si>
  <si>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</si>
  <si>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</si>
  <si>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</si>
  <si>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</si>
  <si>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</si>
  <si>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</si>
  <si>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</si>
  <si>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</si>
  <si>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</si>
  <si>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</si>
  <si>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</si>
  <si>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</si>
  <si>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</si>
  <si>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</si>
  <si>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</si>
  <si>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</si>
  <si>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</si>
  <si>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</si>
  <si>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</si>
  <si>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</si>
  <si>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</si>
  <si>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</si>
  <si>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</si>
  <si>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</si>
  <si>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</si>
  <si>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</si>
  <si>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</si>
  <si>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</si>
  <si>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</si>
  <si>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</si>
  <si>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</si>
  <si>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</si>
  <si>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</si>
  <si>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</si>
  <si>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</si>
  <si>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</si>
  <si>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</si>
  <si>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</si>
  <si>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</si>
  <si>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</si>
  <si>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</si>
  <si>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</si>
  <si>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</si>
  <si>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</si>
  <si>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</si>
  <si>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</si>
  <si>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</si>
  <si>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</si>
  <si>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</si>
  <si>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</si>
  <si>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</si>
  <si>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</si>
  <si>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</si>
  <si>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</si>
  <si>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</si>
  <si>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</si>
  <si>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</si>
  <si>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</si>
  <si>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</si>
  <si>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</si>
  <si>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</si>
  <si>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</si>
  <si>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</si>
  <si>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</si>
  <si>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</si>
  <si>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</si>
  <si>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</si>
  <si>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</si>
  <si>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</si>
  <si>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</si>
  <si>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</si>
  <si>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</si>
  <si>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</si>
  <si>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</si>
  <si>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</si>
  <si>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</si>
  <si>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</si>
  <si>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</si>
  <si>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</si>
  <si>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</si>
  <si>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</si>
  <si>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</si>
  <si>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</si>
  <si>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</si>
  <si>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</si>
  <si>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</si>
  <si>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</si>
  <si>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</si>
  <si>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</si>
  <si>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</si>
  <si>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</si>
  <si>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</si>
  <si>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</si>
  <si>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</si>
  <si>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</si>
  <si>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</si>
  <si>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</si>
  <si>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</si>
  <si>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</si>
  <si>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</si>
  <si>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</si>
  <si>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</si>
  <si>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</si>
  <si>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</si>
  <si>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</si>
  <si>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</si>
  <si>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</si>
  <si>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</si>
  <si>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</si>
  <si>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</si>
  <si>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</si>
  <si>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</si>
  <si>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</si>
  <si>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</si>
  <si>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</si>
  <si>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</si>
  <si>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</si>
  <si>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</si>
  <si>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</si>
  <si>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</si>
  <si>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</si>
  <si>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</si>
  <si>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</si>
  <si>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</si>
  <si>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</si>
  <si>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</si>
  <si>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</si>
  <si>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</si>
  <si>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</si>
  <si>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</si>
  <si>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</si>
  <si>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</si>
  <si>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</si>
  <si>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</si>
  <si>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</si>
  <si>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</si>
  <si>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</si>
  <si>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</si>
  <si>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</si>
  <si>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</si>
  <si>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</si>
  <si>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</si>
  <si>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</si>
  <si>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</si>
  <si>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</si>
  <si>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</si>
  <si>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</si>
  <si>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</si>
  <si>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</si>
  <si>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</si>
  <si>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</si>
  <si>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</si>
  <si>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</si>
  <si>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</si>
  <si>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</si>
  <si>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</si>
  <si>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</si>
  <si>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</si>
  <si>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</si>
  <si>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</si>
  <si>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</si>
  <si>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</si>
  <si>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</si>
  <si>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</si>
  <si>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</si>
  <si>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</si>
  <si>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</si>
  <si>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</si>
  <si>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</si>
  <si>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</si>
  <si>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</si>
  <si>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</si>
  <si>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</si>
  <si>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</si>
  <si>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</si>
  <si>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</si>
  <si>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</si>
  <si>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</si>
  <si>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</si>
  <si>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</si>
  <si>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</si>
  <si>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</si>
  <si>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</si>
  <si>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</si>
  <si>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</si>
  <si>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</si>
  <si>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</si>
  <si>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</si>
  <si>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</si>
  <si>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</si>
  <si>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</si>
  <si>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</si>
  <si>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</si>
  <si>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</si>
  <si>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</si>
  <si>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</si>
  <si>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</si>
  <si>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</si>
  <si>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</si>
  <si>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</si>
  <si>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</si>
  <si>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</si>
  <si>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</si>
  <si>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</si>
  <si>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</si>
  <si>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</si>
  <si>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</si>
  <si>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</si>
  <si>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</si>
  <si>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</si>
  <si>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</si>
  <si>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</si>
  <si>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</si>
  <si>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</si>
  <si>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</si>
  <si>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</si>
  <si>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</si>
  <si>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</si>
  <si>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</si>
  <si>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</si>
  <si>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</si>
  <si>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</si>
  <si>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</si>
  <si>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</si>
  <si>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</si>
  <si>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</si>
  <si>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</si>
  <si>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</si>
  <si>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</si>
  <si>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</si>
  <si>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</si>
  <si>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</si>
  <si>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</si>
  <si>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</si>
  <si>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</si>
  <si>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</si>
  <si>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</si>
  <si>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</si>
  <si>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</si>
  <si>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</si>
  <si>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</si>
  <si>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</si>
  <si>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</si>
  <si>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</si>
  <si>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</si>
  <si>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</si>
  <si>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</si>
  <si>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</si>
  <si>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</si>
  <si>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</si>
  <si>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</si>
  <si>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</si>
  <si>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</si>
  <si>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</si>
  <si>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</si>
  <si>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</si>
  <si>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</si>
  <si>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</si>
  <si>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</si>
  <si>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</si>
  <si>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</si>
  <si>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</si>
  <si>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</si>
  <si>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</si>
  <si>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</si>
  <si>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</si>
  <si>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</si>
  <si>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</si>
  <si>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</si>
  <si>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</si>
  <si>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</si>
  <si>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</si>
  <si>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</si>
  <si>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</si>
  <si>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</si>
  <si>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</si>
  <si>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</si>
  <si>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</si>
  <si>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</si>
  <si>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</si>
  <si>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</si>
  <si>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</si>
  <si>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</si>
  <si>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</si>
  <si>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</si>
  <si>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</si>
  <si>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</si>
  <si>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</si>
  <si>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</si>
  <si>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</si>
  <si>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</si>
  <si>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</si>
  <si>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</si>
  <si>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</si>
  <si>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</si>
  <si>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</si>
  <si>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</si>
  <si>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</si>
  <si>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</si>
  <si>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</si>
  <si>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</si>
  <si>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</si>
  <si>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</si>
  <si>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</si>
  <si>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</si>
  <si>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</si>
  <si>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</si>
  <si>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</si>
  <si>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</si>
  <si>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</si>
  <si>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</si>
  <si>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</si>
  <si>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</si>
  <si>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</si>
  <si>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</si>
  <si>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</si>
  <si>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</si>
  <si>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</si>
  <si>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</si>
  <si>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</si>
  <si>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</si>
  <si>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</si>
  <si>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</si>
  <si>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</si>
  <si>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</si>
  <si>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</si>
  <si>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</si>
  <si>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</si>
  <si>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</si>
  <si>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</si>
  <si>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</si>
  <si>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</si>
  <si>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</si>
  <si>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</si>
  <si>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</si>
  <si>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</si>
  <si>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</si>
  <si>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</si>
  <si>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</si>
  <si>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</si>
  <si>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</si>
  <si>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</si>
  <si>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</si>
  <si>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</si>
  <si>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</si>
  <si>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</si>
  <si>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</si>
  <si>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</si>
  <si>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</si>
  <si>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</si>
  <si>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</si>
  <si>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</si>
  <si>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</si>
  <si>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</si>
  <si>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</si>
  <si>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</si>
  <si>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</si>
  <si>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</si>
  <si>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</si>
  <si>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</si>
  <si>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</si>
  <si>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</si>
  <si>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</si>
  <si>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</si>
  <si>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</si>
  <si>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</si>
  <si>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</si>
  <si>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</si>
  <si>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</si>
  <si>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</si>
  <si>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</si>
  <si>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</si>
  <si>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</si>
  <si>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</si>
  <si>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</si>
  <si>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</si>
  <si>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</si>
  <si>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</si>
  <si>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</si>
  <si>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</si>
  <si>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</si>
  <si>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</si>
  <si>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</si>
  <si>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</si>
  <si>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</si>
  <si>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</si>
  <si>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</si>
  <si>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</si>
  <si>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</si>
  <si>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</si>
  <si>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</si>
  <si>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</si>
  <si>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</si>
  <si>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</si>
  <si>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</si>
  <si>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</si>
  <si>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</si>
  <si>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</si>
  <si>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</si>
  <si>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</si>
  <si>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</si>
  <si>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</si>
  <si>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</si>
  <si>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</si>
  <si>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</si>
  <si>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</si>
  <si>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</si>
  <si>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</si>
  <si>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</si>
  <si>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</si>
  <si>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</si>
  <si>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</si>
  <si>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</si>
  <si>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</si>
  <si>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</si>
  <si>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</si>
  <si>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</si>
  <si>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</si>
  <si>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</si>
  <si>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</si>
  <si>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</si>
  <si>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</si>
  <si>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</si>
  <si>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</si>
  <si>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</si>
  <si>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</si>
  <si>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</si>
  <si>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</si>
  <si>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</si>
  <si>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</si>
  <si>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</si>
  <si>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</si>
  <si>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</si>
  <si>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</si>
  <si>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</si>
  <si>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</si>
  <si>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</si>
  <si>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</si>
  <si>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</si>
  <si>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</si>
  <si>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</si>
  <si>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</si>
  <si>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</si>
  <si>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</si>
  <si>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</si>
  <si>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</si>
  <si>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</si>
  <si>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</si>
  <si>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</si>
  <si>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</si>
  <si>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</si>
  <si>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</si>
  <si>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</si>
  <si>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</si>
  <si>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</si>
  <si>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</si>
  <si>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</si>
  <si>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</si>
  <si>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</si>
  <si>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</si>
  <si>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</si>
  <si>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</si>
  <si>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</si>
  <si>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</si>
  <si>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</si>
  <si>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</si>
  <si>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</si>
  <si>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</si>
  <si>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</si>
  <si>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</si>
  <si>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</si>
  <si>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</si>
  <si>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</si>
  <si>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</si>
  <si>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</si>
  <si>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</si>
  <si>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</si>
  <si>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</si>
  <si>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</si>
  <si>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</si>
  <si>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</si>
  <si>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</si>
  <si>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</si>
  <si>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</si>
  <si>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</si>
  <si>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</si>
  <si>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</si>
  <si>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</si>
  <si>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</si>
  <si>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</si>
  <si>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</si>
  <si>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</si>
  <si>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</si>
  <si>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</si>
  <si>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</si>
  <si>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</si>
  <si>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</si>
  <si>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</si>
  <si>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</si>
  <si>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</si>
  <si>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</si>
  <si>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</si>
  <si>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</si>
  <si>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</si>
  <si>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</si>
  <si>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</si>
  <si>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</si>
  <si>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</si>
  <si>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</si>
  <si>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</si>
  <si>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</si>
  <si>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</si>
  <si>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</si>
  <si>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</si>
  <si>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</si>
  <si>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</si>
  <si>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</si>
  <si>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</si>
  <si>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</si>
  <si>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</si>
  <si>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</si>
  <si>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</si>
  <si>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</si>
  <si>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</si>
  <si>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</si>
  <si>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</si>
  <si>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</si>
  <si>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</si>
  <si>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</si>
  <si>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</si>
  <si>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</si>
  <si>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</si>
  <si>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</si>
  <si>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</si>
  <si>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</si>
  <si>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</si>
  <si>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</si>
  <si>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</si>
  <si>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</si>
  <si>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</si>
  <si>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</si>
  <si>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</si>
  <si>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</si>
  <si>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</si>
  <si>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</si>
  <si>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</si>
  <si>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</si>
  <si>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</si>
  <si>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</si>
  <si>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</si>
  <si>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</si>
  <si>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</si>
  <si>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</si>
  <si>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</si>
  <si>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</si>
  <si>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</si>
  <si>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</si>
  <si>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</si>
  <si>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</si>
  <si>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</si>
  <si>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</si>
  <si>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</si>
  <si>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</si>
  <si>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</si>
  <si>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</si>
  <si>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</si>
  <si>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</si>
  <si>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</si>
  <si>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</si>
  <si>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</si>
  <si>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</si>
  <si>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</si>
  <si>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</si>
  <si>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</si>
  <si>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</si>
  <si>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</si>
  <si>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</si>
  <si>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</si>
  <si>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</si>
  <si>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</si>
  <si>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</si>
  <si>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</si>
  <si>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</si>
  <si>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</si>
  <si>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</si>
  <si>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</si>
  <si>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</si>
  <si>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</si>
  <si>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</si>
  <si>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</si>
  <si>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</si>
  <si>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</si>
  <si>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</si>
  <si>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</si>
  <si>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</si>
  <si>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</si>
  <si>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</si>
  <si>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</si>
  <si>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</si>
  <si>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</si>
  <si>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</si>
  <si>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</si>
  <si>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</si>
  <si>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</si>
  <si>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</si>
  <si>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</si>
  <si>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</si>
  <si>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</si>
  <si>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</si>
  <si>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</si>
  <si>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</si>
  <si>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</si>
  <si>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</si>
  <si>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</si>
  <si>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</si>
  <si>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</si>
  <si>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</si>
  <si>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</si>
  <si>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</si>
  <si>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</si>
  <si>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</si>
  <si>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</si>
  <si>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</si>
  <si>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</si>
  <si>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</si>
  <si>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</si>
  <si>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</si>
  <si>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</si>
  <si>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</si>
  <si>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</si>
  <si>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</si>
  <si>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</si>
  <si>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</si>
  <si>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</si>
  <si>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</si>
  <si>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</si>
  <si>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</si>
  <si>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</si>
  <si>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</si>
  <si>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</si>
  <si>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</si>
  <si>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</si>
  <si>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</si>
  <si>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</si>
  <si>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</si>
  <si>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</si>
  <si>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</si>
  <si>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</si>
  <si>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</si>
  <si>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</si>
  <si>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</si>
  <si>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</si>
  <si>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</si>
  <si>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</si>
  <si>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</si>
  <si>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</si>
  <si>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</si>
  <si>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</si>
  <si>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</si>
  <si>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</si>
  <si>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</si>
  <si>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</si>
  <si>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</si>
  <si>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</si>
  <si>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</si>
  <si>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</si>
  <si>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</si>
  <si>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</si>
  <si>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</si>
  <si>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</si>
  <si>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</si>
  <si>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</si>
  <si>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</si>
  <si>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</si>
  <si>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</si>
  <si>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</si>
  <si>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</si>
  <si>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</si>
  <si>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</si>
  <si>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</si>
  <si>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</si>
  <si>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</si>
  <si>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</si>
  <si>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</si>
  <si>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</si>
  <si>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</si>
  <si>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</si>
  <si>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</si>
  <si>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</si>
  <si>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</si>
  <si>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</si>
  <si>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</si>
  <si>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</si>
  <si>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</si>
  <si>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</si>
  <si>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</si>
  <si>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</si>
  <si>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</si>
  <si>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</si>
  <si>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</si>
  <si>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</si>
  <si>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</si>
  <si>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</si>
  <si>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</si>
  <si>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</si>
  <si>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</si>
  <si>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</si>
  <si>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</si>
  <si>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</si>
  <si>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</si>
  <si>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</si>
  <si>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</si>
  <si>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</si>
  <si>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</si>
  <si>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</si>
  <si>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</si>
  <si>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</si>
  <si>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</si>
  <si>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</si>
  <si>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</si>
  <si>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</si>
  <si>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</si>
  <si>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</si>
  <si>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</si>
  <si>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</si>
  <si>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</si>
  <si>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</si>
  <si>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</si>
  <si>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</si>
  <si>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</si>
  <si>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</si>
  <si>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</si>
  <si>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</si>
  <si>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</si>
  <si>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</si>
  <si>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</si>
  <si>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</si>
  <si>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</si>
  <si>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</si>
  <si>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</si>
  <si>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</si>
  <si>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</si>
  <si>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</si>
  <si>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</si>
  <si>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</si>
  <si>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</si>
  <si>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</si>
  <si>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</si>
  <si>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</si>
  <si>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</si>
  <si>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</si>
  <si>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</si>
  <si>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</si>
  <si>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</si>
  <si>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</si>
  <si>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</si>
  <si>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</si>
  <si>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</si>
  <si>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</si>
  <si>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</si>
  <si>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</si>
  <si>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</si>
  <si>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</si>
  <si>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</si>
  <si>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</si>
  <si>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</si>
  <si>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</si>
  <si>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</si>
  <si>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</si>
  <si>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</si>
  <si>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</si>
  <si>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</si>
  <si>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</si>
  <si>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</si>
  <si>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</si>
  <si>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</si>
  <si>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</si>
  <si>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</si>
  <si>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</si>
  <si>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</si>
  <si>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</si>
  <si>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</si>
  <si>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</si>
  <si>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</si>
  <si>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</si>
  <si>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</si>
  <si>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</si>
  <si>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</si>
  <si>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</si>
  <si>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</si>
  <si>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</si>
  <si>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</si>
  <si>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</si>
  <si>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</si>
  <si>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</si>
  <si>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</si>
  <si>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</si>
  <si>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</si>
  <si>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</si>
  <si>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</si>
  <si>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</si>
  <si>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</si>
  <si>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</si>
  <si>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</si>
  <si>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</si>
  <si>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</si>
  <si>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</si>
  <si>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</si>
  <si>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</si>
  <si>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</si>
  <si>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</si>
  <si>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</si>
  <si>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</si>
  <si>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</si>
  <si>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</si>
  <si>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</si>
  <si>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</si>
  <si>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</si>
  <si>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</si>
  <si>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</si>
  <si>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</si>
  <si>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</si>
  <si>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</si>
  <si>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</si>
  <si>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</si>
  <si>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</si>
  <si>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</si>
  <si>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</si>
  <si>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</si>
  <si>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</si>
  <si>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</si>
  <si>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</si>
  <si>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</si>
  <si>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</si>
  <si>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</si>
  <si>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</si>
  <si>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</si>
  <si>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</si>
  <si>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</si>
  <si>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</si>
  <si>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</si>
  <si>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</si>
  <si>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</si>
  <si>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</si>
  <si>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</si>
  <si>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</si>
  <si>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</si>
  <si>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</si>
  <si>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</si>
  <si>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</si>
  <si>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</si>
  <si>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</si>
  <si>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</si>
  <si>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</si>
  <si>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</si>
  <si>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</si>
  <si>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</si>
  <si>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</si>
  <si>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</si>
  <si>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</si>
  <si>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</si>
  <si>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</si>
  <si>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</si>
  <si>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</si>
  <si>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</si>
  <si>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</si>
  <si>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</si>
  <si>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</si>
  <si>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</si>
  <si>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</si>
  <si>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</si>
  <si>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</si>
  <si>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</si>
  <si>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</si>
  <si>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</si>
  <si>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</si>
  <si>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</si>
  <si>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</si>
  <si>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</si>
  <si>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</si>
  <si>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</si>
  <si>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</si>
  <si>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</si>
  <si>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</si>
  <si>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</si>
  <si>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</si>
  <si>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</si>
  <si>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</si>
  <si>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</si>
  <si>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</si>
  <si>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</si>
  <si>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</si>
  <si>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</si>
  <si>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</si>
  <si>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</si>
  <si>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</si>
  <si>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</si>
  <si>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</si>
  <si>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</si>
  <si>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</si>
  <si>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</si>
  <si>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</si>
  <si>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</si>
  <si>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</si>
  <si>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</si>
  <si>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</si>
  <si>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</si>
  <si>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</si>
  <si>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</si>
  <si>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</si>
  <si>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</si>
  <si>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</si>
  <si>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</si>
  <si>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</si>
  <si>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</si>
  <si>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</si>
  <si>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</si>
  <si>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</si>
  <si>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</si>
  <si>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</si>
  <si>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</si>
  <si>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</si>
  <si>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</si>
  <si>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</si>
  <si>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</si>
  <si>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</si>
  <si>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</si>
  <si>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</si>
  <si>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</si>
  <si>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</si>
  <si>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</si>
  <si>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</si>
  <si>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</si>
  <si>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</si>
  <si>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</si>
  <si>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</si>
  <si>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</si>
  <si>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</si>
  <si>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</si>
  <si>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</si>
  <si>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</si>
  <si>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</si>
  <si>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</si>
  <si>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</si>
  <si>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</si>
  <si>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</si>
  <si>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</si>
  <si>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</si>
  <si>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</si>
  <si>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</si>
  <si>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</si>
  <si>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</si>
  <si>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</si>
  <si>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</si>
  <si>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</si>
  <si>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</si>
  <si>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</si>
  <si>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</si>
  <si>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</si>
  <si>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</si>
  <si>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</si>
  <si>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</si>
  <si>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</si>
  <si>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</si>
  <si>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</si>
  <si>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</si>
  <si>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</si>
  <si>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</si>
  <si>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</si>
  <si>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</si>
  <si>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</si>
  <si>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</si>
  <si>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</si>
  <si>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</si>
  <si>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</si>
  <si>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</si>
  <si>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</si>
  <si>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</si>
  <si>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</si>
  <si>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</si>
  <si>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</si>
  <si>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</si>
  <si>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</si>
  <si>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</si>
  <si>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</si>
  <si>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</si>
  <si>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</si>
  <si>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</si>
  <si>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</si>
  <si>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</si>
  <si>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</si>
  <si>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</si>
  <si>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</si>
  <si>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</si>
  <si>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</si>
  <si>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</si>
  <si>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</si>
  <si>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</si>
  <si>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</si>
  <si>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</si>
  <si>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</si>
  <si>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</si>
  <si>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</si>
  <si>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</si>
  <si>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</si>
  <si>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</si>
  <si>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</si>
  <si>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</si>
  <si>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</si>
  <si>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</si>
  <si>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</si>
  <si>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</si>
  <si>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</si>
  <si>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</si>
  <si>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</si>
  <si>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</si>
  <si>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</si>
  <si>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</si>
  <si>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</si>
  <si>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</si>
  <si>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</si>
  <si>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</si>
  <si>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</si>
  <si>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</si>
  <si>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</si>
  <si>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</si>
  <si>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</si>
  <si>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</si>
  <si>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</si>
  <si>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</si>
  <si>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</si>
  <si>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</si>
  <si>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</si>
  <si>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</si>
  <si>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</si>
  <si>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</si>
  <si>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</si>
  <si>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</si>
  <si>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</si>
  <si>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</si>
  <si>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</si>
  <si>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</si>
  <si>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</si>
  <si>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</si>
  <si>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</si>
  <si>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</si>
  <si>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</si>
  <si>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</si>
  <si>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</si>
  <si>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</si>
  <si>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</si>
  <si>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</si>
  <si>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</si>
  <si>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</si>
  <si>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</si>
  <si>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</si>
  <si>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</si>
  <si>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</si>
  <si>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</si>
  <si>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</si>
  <si>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</si>
  <si>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</si>
  <si>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</si>
  <si>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</si>
  <si>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</si>
  <si>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</si>
  <si>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</si>
  <si>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</si>
  <si>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</si>
  <si>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</si>
  <si>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</si>
  <si>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</si>
  <si>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</si>
  <si>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</si>
  <si>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</si>
  <si>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</si>
  <si>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</si>
  <si>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</si>
  <si>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</si>
  <si>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</si>
  <si>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</si>
  <si>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</si>
  <si>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</si>
  <si>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</si>
  <si>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</si>
  <si>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</si>
  <si>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</si>
  <si>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</si>
  <si>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</si>
  <si>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</si>
  <si>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</si>
  <si>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</si>
  <si>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</si>
  <si>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</si>
  <si>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</si>
  <si>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</si>
  <si>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</si>
  <si>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</si>
  <si>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</si>
  <si>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</si>
  <si>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</si>
  <si>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</si>
  <si>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</si>
  <si>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</si>
  <si>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</si>
  <si>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</si>
  <si>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</si>
  <si>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</si>
  <si>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</si>
  <si>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</si>
  <si>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</si>
  <si>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</si>
  <si>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</si>
  <si>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</si>
  <si>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</si>
  <si>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</si>
  <si>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</si>
  <si>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</si>
  <si>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</si>
  <si>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</si>
  <si>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</si>
  <si>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</si>
  <si>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</si>
  <si>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</si>
  <si>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</si>
  <si>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</si>
  <si>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</si>
  <si>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</si>
  <si>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</si>
  <si>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</si>
  <si>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</si>
  <si>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</si>
  <si>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</si>
  <si>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</si>
  <si>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</si>
  <si>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</si>
  <si>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</si>
  <si>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</si>
  <si>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</si>
  <si>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</si>
  <si>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</si>
  <si>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</si>
  <si>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</si>
  <si>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</si>
  <si>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</si>
  <si>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</si>
  <si>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</si>
  <si>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</si>
  <si>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</si>
  <si>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</si>
  <si>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</si>
  <si>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</si>
  <si>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</si>
  <si>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</si>
  <si>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</si>
  <si>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</si>
  <si>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</si>
  <si>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</si>
  <si>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</si>
  <si>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</si>
  <si>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</si>
  <si>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</si>
  <si>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</si>
  <si>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</si>
  <si>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</si>
  <si>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</si>
  <si>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</si>
  <si>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</si>
  <si>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</si>
  <si>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</si>
  <si>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</si>
  <si>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</si>
  <si>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</si>
  <si>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</si>
  <si>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</si>
  <si>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</si>
  <si>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</si>
  <si>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</si>
  <si>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</si>
  <si>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</si>
  <si>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</si>
  <si>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</si>
  <si>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</si>
  <si>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</si>
  <si>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</si>
  <si>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</si>
  <si>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</si>
  <si>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</si>
  <si>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</si>
  <si>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</si>
  <si>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</si>
  <si>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</si>
  <si>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</si>
  <si>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</si>
  <si>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</si>
  <si>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</si>
  <si>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</si>
  <si>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</si>
  <si>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</si>
  <si>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</si>
  <si>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</si>
  <si>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</si>
  <si>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</si>
  <si>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</si>
  <si>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</si>
  <si>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</si>
  <si>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</si>
  <si>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</si>
  <si>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</si>
  <si>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</si>
  <si>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</si>
  <si>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</si>
  <si>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</si>
  <si>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</si>
  <si>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</si>
  <si>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</si>
  <si>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</si>
  <si>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</si>
  <si>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</si>
  <si>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</si>
  <si>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</si>
  <si>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</si>
  <si>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</si>
  <si>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</si>
  <si>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</si>
  <si>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</si>
  <si>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</si>
  <si>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</si>
  <si>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</si>
  <si>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</si>
  <si>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</si>
  <si>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</si>
  <si>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</si>
  <si>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</si>
  <si>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</si>
  <si>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</si>
  <si>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</si>
  <si>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</si>
  <si>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</si>
  <si>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</si>
  <si>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</si>
  <si>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</si>
  <si>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</si>
  <si>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</si>
  <si>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</si>
  <si>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</si>
  <si>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</si>
  <si>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</si>
  <si>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</si>
  <si>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</si>
  <si>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</si>
  <si>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</si>
  <si>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</si>
  <si>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</si>
  <si>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</si>
  <si>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</si>
  <si>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</si>
  <si>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</si>
  <si>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</si>
  <si>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</si>
  <si>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</si>
  <si>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</si>
  <si>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</si>
  <si>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</si>
  <si>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</si>
  <si>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</si>
  <si>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</si>
  <si>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</si>
  <si>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</si>
  <si>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</si>
  <si>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</si>
  <si>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</si>
  <si>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</si>
  <si>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</si>
  <si>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</si>
  <si>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</si>
  <si>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</si>
  <si>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</si>
  <si>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</si>
  <si>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</si>
  <si>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</si>
  <si>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</si>
  <si>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</si>
  <si>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</si>
  <si>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</si>
  <si>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</si>
  <si>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</si>
  <si>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</si>
  <si>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</si>
  <si>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</si>
  <si>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</si>
  <si>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</si>
  <si>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</si>
  <si>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</si>
  <si>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</si>
  <si>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</si>
  <si>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</si>
  <si>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</si>
  <si>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</si>
  <si>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</si>
  <si>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</si>
  <si>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</si>
  <si>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</si>
  <si>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</si>
  <si>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</si>
  <si>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</si>
  <si>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</si>
  <si>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</si>
  <si>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</si>
  <si>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</si>
  <si>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</si>
  <si>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</si>
  <si>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</si>
  <si>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</si>
  <si>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</si>
  <si>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</si>
  <si>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</si>
  <si>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</si>
  <si>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</si>
  <si>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</si>
  <si>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</si>
  <si>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</si>
  <si>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</si>
  <si>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</si>
  <si>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</si>
  <si>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</si>
  <si>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</si>
  <si>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</si>
  <si>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</si>
  <si>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</si>
  <si>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</si>
  <si>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</si>
  <si>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</si>
  <si>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</si>
  <si>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</si>
  <si>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</si>
  <si>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</si>
  <si>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</si>
  <si>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</si>
  <si>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</si>
  <si>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</si>
  <si>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</si>
  <si>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</si>
  <si>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</si>
  <si>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</si>
  <si>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</si>
  <si>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</si>
  <si>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</si>
  <si>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</si>
  <si>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</si>
  <si>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</si>
  <si>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</si>
  <si>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</si>
  <si>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</si>
  <si>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</si>
  <si>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</si>
  <si>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</si>
  <si>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</si>
  <si>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</si>
  <si>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</si>
  <si>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</si>
  <si>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</si>
  <si>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</si>
  <si>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</si>
  <si>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</si>
  <si>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</si>
  <si>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</si>
  <si>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</si>
  <si>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</si>
  <si>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</si>
  <si>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</si>
  <si>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</si>
  <si>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</si>
  <si>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</si>
  <si>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</si>
  <si>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</si>
  <si>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</si>
  <si>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</si>
  <si>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</si>
  <si>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</si>
  <si>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</si>
  <si>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</si>
  <si>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</si>
  <si>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</si>
  <si>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</si>
  <si>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</si>
  <si>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</si>
  <si>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</si>
  <si>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</si>
  <si>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</si>
  <si>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</si>
  <si>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</si>
  <si>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</si>
  <si>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</si>
  <si>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</si>
  <si>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</si>
  <si>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</si>
  <si>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</si>
  <si>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</si>
  <si>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</si>
  <si>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</si>
  <si>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</si>
  <si>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</si>
  <si>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</si>
  <si>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</si>
  <si>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</si>
  <si>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</si>
  <si>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</si>
  <si>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</si>
  <si>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</si>
  <si>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</si>
  <si>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</si>
  <si>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</si>
  <si>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</si>
  <si>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</si>
  <si>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</si>
  <si>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</si>
  <si>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</si>
  <si>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</si>
  <si>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</si>
  <si>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</si>
  <si>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</si>
  <si>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</si>
  <si>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</si>
  <si>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</si>
  <si>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</si>
  <si>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</si>
  <si>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</si>
  <si>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</si>
  <si>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</si>
  <si>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</si>
  <si>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</si>
  <si>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</si>
  <si>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</si>
  <si>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</si>
  <si>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</si>
  <si>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</si>
  <si>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</si>
  <si>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</si>
  <si>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</si>
  <si>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</si>
  <si>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</si>
  <si>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</si>
  <si>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</si>
  <si>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</si>
  <si>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</si>
  <si>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</si>
  <si>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</si>
  <si>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</si>
  <si>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</si>
  <si>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</si>
  <si>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</si>
  <si>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</si>
  <si>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</si>
  <si>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</si>
  <si>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</si>
  <si>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</si>
  <si>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</si>
  <si>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</si>
  <si>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</si>
  <si>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</si>
  <si>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</si>
  <si>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</si>
  <si>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</si>
  <si>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</si>
  <si>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</si>
  <si>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</si>
  <si>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</si>
  <si>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</si>
  <si>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</si>
  <si>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</si>
  <si>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</si>
  <si>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</si>
  <si>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</si>
  <si>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</si>
  <si>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</si>
  <si>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</si>
  <si>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</si>
  <si>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</si>
  <si>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</si>
  <si>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</si>
  <si>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</si>
  <si>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</si>
  <si>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</si>
  <si>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</si>
  <si>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</si>
  <si>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</si>
  <si>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</si>
  <si>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</si>
  <si>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</si>
  <si>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</si>
  <si>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</si>
  <si>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</si>
  <si>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</si>
  <si>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</si>
  <si>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</si>
  <si>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</si>
  <si>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</si>
  <si>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</si>
  <si>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</si>
  <si>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</si>
  <si>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</si>
  <si>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</si>
  <si>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</si>
  <si>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</si>
  <si>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</si>
  <si>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</si>
  <si>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</si>
  <si>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</si>
  <si>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</si>
  <si>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</si>
  <si>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</si>
  <si>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</si>
  <si>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</si>
  <si>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</si>
  <si>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</si>
  <si>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</si>
  <si>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</si>
  <si>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</si>
  <si>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</si>
  <si>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</si>
  <si>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</si>
  <si>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</si>
  <si>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</si>
  <si>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</si>
  <si>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</si>
  <si>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</si>
  <si>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</si>
  <si>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</si>
  <si>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</si>
  <si>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</si>
  <si>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</si>
  <si>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</si>
  <si>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</si>
  <si>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</si>
  <si>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</si>
  <si>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</si>
  <si>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</si>
  <si>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</si>
  <si>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</si>
  <si>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</si>
  <si>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</si>
  <si>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</si>
  <si>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</si>
  <si>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</si>
  <si>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</si>
  <si>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</si>
  <si>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</si>
  <si>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</si>
  <si>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</si>
  <si>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</si>
  <si>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</si>
  <si>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</si>
  <si>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</si>
  <si>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</si>
  <si>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</si>
  <si>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</si>
  <si>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</si>
  <si>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</si>
  <si>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</si>
  <si>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</si>
  <si>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</si>
  <si>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</si>
  <si>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</si>
  <si>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</si>
  <si>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</si>
  <si>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</si>
  <si>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</si>
  <si>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</si>
  <si>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</si>
  <si>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</si>
  <si>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</si>
  <si>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</si>
  <si>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</si>
  <si>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</si>
  <si>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</si>
  <si>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</si>
  <si>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</si>
  <si>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</si>
  <si>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</si>
  <si>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</si>
  <si>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</si>
  <si>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</si>
  <si>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</si>
  <si>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</si>
  <si>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</si>
  <si>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</si>
  <si>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</si>
  <si>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</si>
  <si>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</si>
  <si>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</si>
  <si>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</si>
  <si>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</si>
  <si>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</si>
  <si>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</si>
  <si>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</si>
  <si>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</si>
  <si>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</si>
  <si>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</si>
  <si>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</si>
  <si>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</si>
  <si>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</si>
  <si>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</si>
  <si>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</si>
  <si>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</si>
  <si>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</si>
  <si>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</si>
  <si>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</si>
  <si>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</si>
  <si>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</si>
  <si>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</si>
  <si>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</si>
  <si>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</si>
  <si>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</si>
  <si>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</si>
  <si>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</si>
  <si>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</si>
  <si>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</si>
  <si>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</si>
  <si>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</si>
  <si>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</si>
  <si>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</si>
  <si>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</si>
  <si>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</si>
  <si>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</si>
  <si>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</si>
  <si>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</si>
  <si>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</si>
  <si>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</si>
  <si>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</si>
  <si>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</si>
  <si>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</si>
  <si>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</si>
  <si>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</si>
  <si>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</si>
  <si>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</si>
  <si>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</si>
  <si>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</si>
  <si>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</si>
  <si>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</si>
  <si>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</si>
  <si>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</si>
  <si>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</si>
  <si>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</si>
  <si>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</si>
  <si>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</si>
  <si>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</si>
  <si>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</si>
  <si>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</si>
  <si>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</si>
  <si>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</si>
  <si>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</si>
  <si>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</si>
  <si>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</si>
  <si>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</si>
  <si>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</si>
  <si>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</si>
  <si>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</si>
  <si>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</si>
  <si>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</si>
  <si>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</si>
  <si>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</si>
  <si>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</si>
  <si>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</si>
  <si>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</si>
  <si>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</si>
  <si>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</si>
  <si>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</si>
  <si>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</si>
  <si>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</si>
  <si>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</si>
  <si>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</si>
  <si>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</si>
  <si>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</si>
  <si>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</si>
  <si>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</si>
  <si>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</si>
  <si>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</si>
  <si>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</si>
  <si>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</si>
  <si>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</si>
  <si>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</si>
  <si>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</si>
  <si>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</si>
  <si>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</si>
  <si>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</si>
  <si>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</si>
  <si>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</si>
  <si>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</si>
  <si>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</si>
  <si>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</si>
  <si>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</si>
  <si>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</si>
  <si>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</si>
  <si>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</si>
  <si>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</si>
  <si>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</si>
  <si>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</si>
  <si>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</si>
  <si>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</si>
  <si>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</si>
  <si>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</si>
  <si>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</si>
  <si>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</si>
  <si>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</si>
  <si>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</si>
  <si>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</si>
  <si>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</si>
  <si>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</si>
  <si>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</si>
  <si>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</si>
  <si>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</si>
  <si>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</si>
  <si>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</si>
  <si>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</si>
  <si>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</si>
  <si>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</si>
  <si>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</si>
  <si>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</si>
  <si>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</si>
  <si>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</si>
  <si>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</si>
  <si>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</si>
  <si>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</si>
  <si>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</si>
  <si>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</si>
  <si>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</si>
  <si>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</si>
  <si>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</si>
  <si>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</si>
  <si>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</si>
  <si>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</si>
  <si>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</si>
  <si>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</si>
  <si>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</si>
  <si>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</si>
  <si>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</si>
  <si>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</si>
  <si>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</si>
  <si>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</si>
  <si>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</si>
  <si>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</si>
  <si>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</si>
  <si>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</si>
  <si>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</si>
  <si>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</si>
  <si>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</si>
  <si>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</si>
  <si>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</si>
  <si>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</si>
  <si>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</si>
  <si>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</si>
  <si>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</si>
  <si>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</si>
  <si>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</si>
  <si>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</si>
  <si>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</si>
  <si>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</si>
  <si>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</si>
  <si>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</si>
  <si>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</si>
  <si>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</si>
  <si>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</si>
  <si>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</si>
  <si>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</si>
  <si>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</si>
  <si>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</si>
  <si>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</si>
  <si>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</si>
  <si>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</si>
  <si>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</si>
  <si>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</si>
  <si>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</si>
  <si>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</si>
  <si>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</si>
  <si>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</si>
  <si>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</si>
  <si>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</si>
  <si>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</si>
  <si>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</si>
  <si>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</si>
  <si>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</si>
  <si>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</si>
  <si>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</si>
  <si>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</si>
  <si>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</si>
  <si>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</si>
  <si>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</si>
  <si>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</si>
  <si>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</si>
  <si>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</si>
  <si>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</si>
  <si>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</si>
  <si>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</si>
  <si>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</si>
  <si>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</si>
  <si>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</si>
  <si>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</si>
  <si>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</si>
  <si>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</si>
  <si>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</si>
  <si>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</si>
  <si>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</si>
  <si>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</si>
  <si>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</si>
  <si>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</si>
  <si>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</si>
  <si>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</si>
  <si>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</si>
  <si>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</si>
  <si>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</si>
  <si>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</si>
  <si>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</si>
  <si>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</si>
  <si>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</si>
  <si>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</si>
  <si>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</si>
  <si>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</si>
  <si>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</si>
  <si>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</si>
  <si>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</si>
  <si>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</si>
  <si>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</si>
  <si>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</si>
  <si>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</si>
  <si>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</si>
  <si>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</si>
  <si>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</si>
  <si>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</si>
  <si>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</si>
  <si>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</si>
  <si>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</si>
  <si>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</si>
  <si>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</si>
  <si>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</si>
  <si>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</si>
  <si>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</si>
  <si>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</si>
  <si>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</si>
  <si>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</si>
  <si>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</si>
  <si>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</si>
  <si>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</si>
  <si>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</si>
  <si>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</si>
  <si>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</si>
  <si>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</si>
  <si>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</si>
  <si>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</si>
  <si>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</si>
  <si>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</si>
  <si>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</si>
  <si>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</si>
  <si>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</si>
  <si>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</si>
  <si>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</si>
  <si>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</si>
  <si>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</si>
  <si>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</si>
  <si>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</si>
  <si>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</si>
  <si>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</si>
  <si>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</si>
  <si>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</si>
  <si>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</si>
  <si>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</si>
  <si>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</si>
  <si>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</si>
  <si>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</si>
  <si>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</si>
  <si>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</si>
  <si>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</si>
  <si>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</si>
  <si>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</si>
  <si>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</si>
  <si>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</si>
  <si>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</si>
  <si>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</si>
  <si>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</si>
  <si>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</si>
  <si>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</si>
  <si>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</si>
  <si>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</si>
  <si>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</si>
  <si>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</si>
  <si>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</si>
  <si>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</si>
  <si>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</si>
  <si>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</si>
  <si>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</si>
  <si>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</si>
  <si>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</si>
  <si>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</si>
  <si>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</si>
  <si>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</si>
  <si>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</si>
  <si>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</si>
  <si>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</si>
  <si>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</si>
  <si>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</si>
  <si>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</si>
  <si>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</si>
  <si>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</si>
  <si>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</si>
  <si>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</si>
  <si>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</si>
  <si>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</si>
  <si>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</si>
  <si>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</si>
  <si>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</si>
  <si>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</si>
  <si>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</si>
  <si>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</si>
  <si>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</si>
  <si>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</si>
  <si>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</si>
  <si>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</si>
  <si>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</si>
  <si>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</si>
  <si>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</si>
  <si>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</si>
  <si>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</si>
  <si>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</si>
  <si>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</si>
  <si>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</si>
  <si>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</si>
  <si>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</si>
  <si>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</si>
  <si>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</si>
  <si>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</si>
  <si>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</si>
  <si>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</si>
  <si>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</si>
  <si>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</si>
  <si>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</si>
  <si>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</si>
  <si>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</si>
  <si>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</si>
  <si>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</si>
  <si>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</si>
  <si>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</si>
  <si>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</si>
  <si>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</si>
  <si>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</si>
  <si>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</si>
  <si>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</si>
  <si>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</si>
  <si>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</si>
  <si>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</si>
  <si>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</si>
  <si>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</si>
  <si>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</si>
  <si>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</si>
  <si>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</si>
  <si>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</si>
  <si>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</si>
  <si>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</si>
  <si>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</si>
  <si>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</si>
  <si>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</si>
  <si>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</si>
  <si>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</si>
  <si>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</si>
  <si>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</si>
  <si>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</si>
  <si>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</si>
  <si>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</si>
  <si>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</si>
  <si>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</si>
  <si>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</si>
  <si>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</si>
  <si>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</si>
  <si>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</si>
  <si>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</si>
  <si>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</si>
  <si>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</si>
  <si>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</si>
  <si>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</si>
  <si>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</si>
  <si>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</si>
  <si>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</si>
  <si>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</si>
  <si>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</si>
  <si>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</si>
  <si>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</si>
  <si>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</si>
  <si>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</si>
  <si>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</si>
  <si>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</si>
  <si>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</si>
  <si>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</si>
  <si>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</si>
  <si>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</si>
  <si>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</si>
  <si>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</si>
  <si>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</si>
  <si>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</si>
  <si>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</si>
  <si>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</si>
  <si>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</si>
  <si>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</si>
  <si>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</si>
  <si>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</si>
  <si>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</si>
  <si>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</si>
  <si>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</si>
  <si>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</si>
  <si>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</si>
  <si>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</si>
  <si>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</si>
  <si>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</si>
  <si>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</si>
  <si>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</si>
  <si>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</si>
  <si>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</si>
  <si>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</si>
  <si>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</si>
  <si>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</si>
  <si>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</si>
  <si>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</si>
  <si>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</si>
  <si>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</si>
  <si>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</si>
  <si>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</si>
  <si>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</si>
  <si>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</si>
  <si>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</si>
  <si>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</si>
  <si>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</si>
  <si>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</si>
  <si>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</si>
  <si>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</si>
  <si>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</si>
  <si>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</si>
  <si>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</si>
  <si>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</si>
  <si>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</si>
  <si>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</si>
  <si>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</si>
  <si>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</si>
  <si>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</si>
  <si>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</si>
  <si>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</si>
  <si>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</si>
  <si>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</si>
  <si>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</si>
  <si>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</si>
  <si>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</si>
  <si>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</si>
  <si>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</si>
  <si>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</si>
  <si>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</si>
  <si>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</si>
  <si>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</si>
  <si>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</si>
  <si>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</si>
  <si>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</si>
  <si>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</si>
  <si>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</si>
  <si>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</si>
  <si>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</si>
  <si>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</si>
  <si>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</si>
  <si>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</si>
  <si>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</si>
  <si>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</si>
  <si>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</si>
  <si>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</si>
  <si>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</si>
  <si>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</si>
  <si>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</si>
  <si>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</si>
  <si>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</si>
  <si>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</si>
  <si>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</si>
  <si>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</si>
  <si>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</si>
  <si>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</si>
  <si>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</si>
  <si>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</si>
  <si>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</si>
  <si>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</si>
  <si>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</si>
  <si>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</si>
  <si>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</si>
  <si>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</si>
  <si>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</si>
  <si>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</si>
  <si>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</si>
  <si>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</si>
  <si>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</si>
  <si>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</si>
  <si>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</si>
  <si>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</si>
  <si>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</si>
  <si>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</si>
  <si>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</si>
  <si>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</si>
  <si>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</si>
  <si>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</si>
  <si>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</si>
  <si>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</si>
  <si>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</si>
  <si>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</si>
  <si>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</si>
  <si>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</si>
  <si>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</si>
  <si>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</si>
  <si>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</si>
  <si>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</si>
  <si>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</si>
  <si>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</si>
  <si>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</si>
  <si>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</si>
  <si>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</si>
  <si>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</si>
  <si>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</si>
  <si>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</si>
  <si>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</si>
  <si>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</si>
  <si>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</si>
  <si>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</si>
  <si>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</si>
  <si>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</si>
  <si>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</si>
  <si>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</si>
  <si>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</si>
  <si>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</si>
  <si>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</si>
  <si>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</si>
  <si>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</si>
  <si>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</si>
  <si>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</si>
  <si>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</si>
  <si>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</si>
  <si>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</si>
  <si>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</si>
  <si>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</si>
  <si>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</si>
  <si>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</si>
  <si>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</si>
  <si>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</si>
  <si>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</si>
  <si>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</si>
  <si>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</si>
  <si>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</si>
  <si>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</si>
  <si>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</si>
  <si>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</si>
  <si>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</si>
  <si>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</si>
  <si>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</si>
  <si>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</si>
  <si>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</si>
  <si>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</si>
  <si>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</si>
  <si>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</si>
  <si>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</si>
  <si>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</si>
  <si>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</si>
  <si>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</si>
  <si>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</si>
  <si>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</si>
  <si>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</si>
  <si>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</si>
  <si>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</si>
  <si>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</si>
  <si>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</si>
  <si>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</si>
  <si>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</si>
  <si>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</si>
  <si>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</si>
  <si>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</si>
  <si>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</si>
  <si>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</si>
  <si>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</si>
  <si>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</si>
  <si>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</si>
  <si>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</si>
  <si>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</si>
  <si>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</si>
  <si>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</si>
  <si>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</si>
  <si>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</si>
  <si>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</si>
  <si>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</si>
  <si>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</si>
  <si>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</si>
  <si>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</si>
  <si>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</si>
  <si>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</si>
  <si>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</si>
  <si>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</si>
  <si>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</si>
  <si>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</si>
  <si>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</si>
  <si>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</si>
  <si>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</si>
  <si>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</si>
  <si>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</si>
  <si>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</si>
  <si>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</si>
  <si>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</si>
  <si>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</si>
  <si>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</si>
  <si>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</si>
  <si>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</si>
  <si>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</si>
  <si>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</si>
  <si>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</si>
  <si>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</si>
  <si>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</si>
  <si>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</si>
  <si>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</si>
  <si>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</si>
  <si>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</si>
  <si>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</si>
  <si>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</si>
  <si>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</si>
  <si>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</si>
  <si>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</si>
  <si>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</si>
  <si>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</si>
  <si>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</si>
  <si>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</si>
  <si>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</si>
  <si>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</si>
  <si>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</si>
  <si>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</si>
  <si>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</si>
  <si>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</si>
  <si>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</si>
  <si>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</si>
  <si>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</si>
  <si>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</si>
  <si>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</si>
  <si>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</si>
  <si>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</si>
  <si>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</si>
  <si>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</si>
  <si>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</si>
  <si>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</si>
  <si>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</si>
  <si>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</si>
  <si>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</si>
  <si>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</si>
  <si>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</si>
  <si>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</si>
  <si>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</si>
  <si>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</si>
  <si>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</si>
  <si>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</si>
  <si>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</si>
  <si>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</si>
  <si>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</si>
  <si>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</si>
  <si>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</si>
  <si>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</si>
  <si>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</si>
  <si>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</si>
  <si>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</si>
  <si>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</si>
  <si>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</si>
  <si>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</si>
  <si>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</si>
  <si>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</si>
  <si>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</si>
  <si>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</si>
  <si>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</si>
  <si>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</si>
  <si>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</si>
  <si>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</si>
  <si>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</si>
  <si>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</si>
  <si>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</si>
  <si>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</si>
  <si>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</si>
  <si>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</si>
  <si>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</si>
  <si>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</si>
  <si>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</si>
  <si>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</si>
  <si>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</si>
  <si>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</si>
  <si>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</si>
  <si>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</si>
  <si>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</si>
  <si>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</si>
  <si>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</si>
  <si>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</si>
  <si>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</si>
  <si>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</si>
  <si>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</si>
  <si>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</si>
  <si>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</si>
  <si>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</si>
  <si>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</si>
  <si>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</si>
  <si>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</si>
  <si>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</si>
  <si>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</si>
  <si>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</si>
  <si>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</si>
  <si>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</si>
  <si>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</si>
  <si>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</si>
  <si>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</si>
  <si>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</si>
  <si>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</si>
  <si>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</si>
  <si>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</si>
  <si>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</si>
  <si>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</si>
  <si>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</si>
  <si>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</si>
  <si>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</si>
  <si>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</si>
  <si>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</si>
  <si>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</si>
  <si>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</si>
  <si>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</si>
  <si>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</si>
  <si>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</si>
  <si>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</si>
  <si>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</si>
  <si>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</si>
  <si>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</si>
  <si>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</si>
  <si>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</si>
  <si>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</si>
  <si>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</si>
  <si>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</si>
  <si>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</si>
  <si>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</si>
  <si>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</si>
  <si>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</si>
  <si>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</si>
  <si>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</si>
  <si>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</si>
  <si>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</si>
  <si>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</si>
  <si>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</si>
  <si>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</si>
  <si>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</si>
  <si>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</si>
  <si>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</si>
  <si>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</si>
  <si>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</si>
  <si>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</si>
  <si>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</si>
  <si>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</si>
  <si>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</si>
  <si>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</si>
  <si>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</si>
  <si>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</si>
  <si>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</si>
  <si>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</si>
  <si>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</si>
  <si>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</si>
  <si>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</si>
  <si>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</si>
  <si>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</si>
  <si>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</si>
  <si>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</si>
  <si>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</si>
  <si>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</si>
  <si>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</si>
  <si>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</si>
  <si>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</si>
  <si>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</si>
  <si>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</si>
  <si>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</si>
  <si>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</si>
  <si>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</si>
  <si>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</si>
  <si>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</si>
  <si>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</si>
  <si>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</si>
  <si>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</si>
  <si>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</si>
  <si>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</si>
  <si>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</si>
  <si>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</si>
  <si>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</si>
  <si>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</si>
  <si>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</si>
  <si>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</si>
  <si>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</si>
  <si>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</si>
  <si>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</si>
  <si>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</si>
  <si>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</si>
  <si>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</si>
  <si>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</si>
  <si>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</si>
  <si>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</si>
  <si>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</si>
  <si>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</si>
  <si>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</si>
  <si>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</si>
  <si>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</si>
  <si>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</si>
  <si>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</si>
  <si>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</si>
  <si>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</si>
  <si>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</si>
  <si>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</si>
  <si>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</si>
  <si>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</si>
  <si>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</si>
  <si>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</si>
  <si>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</si>
  <si>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</si>
  <si>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</si>
  <si>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</si>
  <si>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</si>
  <si>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</si>
  <si>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</si>
  <si>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</si>
  <si>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</si>
  <si>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</si>
  <si>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</si>
  <si>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</si>
  <si>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</si>
  <si>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</si>
  <si>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</si>
  <si>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</si>
  <si>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</si>
  <si>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</si>
  <si>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</si>
  <si>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</si>
  <si>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</si>
  <si>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</si>
  <si>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</si>
  <si>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</si>
  <si>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</si>
  <si>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</si>
  <si>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</si>
  <si>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</si>
  <si>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</si>
  <si>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</si>
  <si>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</si>
  <si>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</si>
  <si>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</si>
  <si>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</si>
  <si>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</si>
  <si>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</si>
  <si>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</si>
  <si>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</si>
  <si>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</si>
  <si>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</si>
  <si>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</si>
  <si>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</si>
  <si>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</si>
  <si>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</si>
  <si>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</si>
  <si>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</si>
  <si>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</si>
  <si>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</si>
  <si>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</si>
  <si>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</si>
  <si>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</si>
  <si>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</si>
  <si>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</si>
  <si>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</si>
  <si>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</si>
  <si>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</si>
  <si>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</si>
  <si>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</si>
  <si>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</si>
  <si>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</si>
  <si>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</si>
  <si>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</si>
  <si>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</si>
  <si>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</si>
  <si>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</si>
  <si>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</si>
  <si>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</si>
  <si>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</si>
  <si>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</si>
  <si>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</si>
  <si>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</si>
  <si>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</si>
  <si>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</si>
  <si>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</si>
  <si>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</si>
  <si>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</si>
  <si>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</si>
  <si>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</si>
  <si>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</si>
  <si>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</si>
  <si>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</si>
  <si>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</si>
  <si>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</si>
  <si>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</si>
  <si>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</si>
  <si>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</si>
  <si>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</si>
  <si>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</si>
  <si>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</si>
  <si>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</si>
  <si>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</si>
  <si>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</si>
  <si>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</si>
  <si>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</si>
  <si>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</si>
  <si>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</si>
  <si>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</si>
  <si>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</si>
  <si>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</si>
  <si>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</si>
  <si>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</si>
  <si>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</si>
  <si>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</si>
  <si>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</si>
  <si>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</si>
  <si>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</si>
  <si>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</si>
  <si>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</si>
  <si>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</si>
  <si>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</si>
  <si>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</si>
  <si>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</si>
  <si>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</si>
  <si>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</si>
  <si>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</si>
  <si>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</si>
  <si>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</si>
  <si>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</si>
  <si>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</si>
  <si>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</si>
  <si>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</si>
  <si>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</si>
  <si>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</si>
  <si>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</si>
  <si>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</si>
  <si>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</si>
  <si>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</si>
  <si>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</si>
  <si>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</si>
  <si>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</si>
  <si>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</si>
  <si>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</si>
  <si>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</si>
  <si>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</si>
  <si>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</si>
  <si>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</si>
  <si>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</si>
  <si>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</si>
  <si>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</si>
  <si>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</si>
  <si>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</si>
  <si>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</si>
  <si>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</si>
  <si>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</si>
  <si>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</si>
  <si>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</si>
  <si>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</si>
  <si>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</si>
  <si>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</si>
  <si>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</si>
  <si>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</si>
  <si>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</si>
  <si>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</si>
  <si>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</si>
  <si>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</si>
  <si>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</si>
  <si>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</si>
  <si>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</si>
  <si>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</si>
  <si>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</si>
  <si>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</si>
  <si>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</si>
  <si>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</si>
  <si>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</si>
  <si>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</si>
  <si>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</si>
  <si>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</si>
  <si>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</si>
  <si>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</si>
  <si>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</si>
  <si>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</si>
  <si>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</si>
  <si>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</si>
  <si>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</si>
  <si>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</si>
  <si>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</si>
  <si>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</si>
  <si>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</si>
  <si>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</si>
  <si>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</si>
  <si>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</si>
  <si>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</si>
  <si>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</si>
  <si>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</si>
  <si>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</si>
  <si>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</si>
  <si>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</si>
  <si>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</si>
  <si>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</si>
  <si>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</si>
  <si>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</si>
  <si>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</si>
  <si>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</si>
  <si>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</si>
  <si>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</si>
  <si>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</si>
  <si>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</si>
  <si>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</si>
  <si>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</si>
  <si>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</si>
  <si>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</si>
  <si>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</si>
  <si>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</si>
  <si>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</si>
  <si>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</si>
  <si>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</si>
  <si>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</si>
  <si>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</si>
  <si>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</si>
  <si>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</si>
  <si>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</si>
  <si>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</si>
  <si>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</si>
  <si>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</si>
  <si>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</si>
  <si>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</si>
  <si>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</si>
  <si>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</si>
  <si>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</si>
  <si>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</si>
  <si>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</si>
  <si>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</si>
  <si>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</si>
  <si>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</si>
  <si>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</si>
  <si>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</si>
  <si>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</si>
  <si>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</si>
  <si>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</si>
  <si>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</si>
  <si>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</si>
  <si>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</si>
  <si>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</si>
  <si>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</si>
  <si>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</si>
  <si>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</si>
  <si>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</si>
  <si>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</si>
  <si>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</si>
  <si>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</si>
  <si>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</si>
  <si>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</si>
  <si>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</si>
  <si>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</si>
  <si>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</si>
  <si>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</si>
  <si>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</si>
  <si>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</si>
  <si>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</si>
  <si>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</si>
  <si>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</si>
  <si>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</si>
  <si>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</si>
  <si>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</si>
  <si>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</si>
  <si>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</si>
  <si>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</si>
  <si>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</si>
  <si>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</si>
  <si>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</si>
  <si>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</si>
  <si>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</si>
  <si>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</si>
  <si>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</si>
  <si>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</si>
  <si>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</si>
  <si>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</si>
  <si>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</si>
  <si>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</si>
  <si>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</si>
  <si>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</si>
  <si>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</si>
  <si>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</si>
  <si>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</si>
  <si>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</si>
  <si>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</si>
  <si>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</si>
  <si>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</si>
  <si>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</si>
  <si>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</si>
  <si>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</si>
  <si>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</si>
  <si>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</si>
  <si>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</si>
  <si>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</si>
  <si>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</si>
  <si>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</si>
  <si>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</si>
  <si>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</si>
  <si>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</si>
  <si>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</si>
  <si>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</si>
  <si>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</si>
  <si>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</si>
  <si>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</si>
  <si>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</si>
  <si>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</si>
  <si>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</si>
  <si>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</si>
  <si>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</si>
  <si>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</si>
  <si>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</si>
  <si>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</si>
  <si>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</si>
  <si>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</si>
  <si>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</si>
  <si>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</si>
  <si>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</si>
  <si>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</si>
  <si>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</si>
  <si>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</si>
  <si>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</si>
  <si>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</si>
  <si>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</si>
  <si>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</si>
  <si>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</si>
  <si>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</si>
  <si>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</si>
  <si>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</si>
  <si>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</si>
  <si>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</si>
  <si>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</si>
  <si>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</si>
  <si>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</si>
  <si>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</si>
  <si>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</si>
  <si>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</si>
  <si>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</si>
  <si>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</si>
  <si>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</si>
  <si>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</si>
  <si>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</si>
  <si>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</si>
  <si>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</si>
  <si>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</si>
  <si>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</si>
  <si>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</si>
  <si>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</si>
  <si>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</si>
  <si>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</si>
  <si>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</si>
  <si>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</si>
  <si>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</si>
  <si>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</si>
  <si>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</si>
  <si>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</si>
  <si>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</si>
  <si>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</si>
  <si>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</si>
  <si>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</si>
  <si>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</si>
  <si>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</si>
  <si>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</si>
  <si>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</si>
  <si>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</si>
  <si>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</si>
  <si>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</si>
  <si>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</si>
  <si>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</si>
  <si>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</si>
  <si>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</si>
  <si>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</si>
  <si>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</si>
  <si>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</si>
  <si>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</si>
  <si>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</si>
  <si>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</si>
  <si>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</si>
  <si>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</si>
  <si>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</si>
  <si>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</si>
  <si>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</si>
  <si>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</si>
  <si>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</si>
  <si>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</si>
  <si>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</si>
  <si>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</si>
  <si>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</si>
  <si>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</si>
  <si>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</si>
  <si>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</si>
  <si>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</si>
  <si>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</si>
  <si>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</si>
  <si>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</si>
  <si>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</si>
  <si>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</si>
  <si>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</si>
  <si>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</si>
  <si>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</si>
  <si>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</si>
  <si>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</si>
  <si>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</si>
  <si>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</si>
  <si>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</si>
  <si>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</si>
  <si>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</si>
  <si>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</si>
  <si>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</si>
  <si>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</si>
  <si>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</si>
  <si>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</si>
  <si>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</si>
  <si>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</si>
  <si>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</si>
  <si>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</si>
  <si>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</si>
  <si>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</si>
  <si>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</si>
  <si>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</si>
  <si>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</si>
  <si>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</si>
  <si>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</si>
  <si>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</si>
  <si>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</si>
  <si>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</si>
  <si>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</si>
  <si>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</si>
  <si>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</si>
  <si>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</si>
  <si>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</si>
  <si>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</si>
  <si>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</si>
  <si>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</si>
  <si>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</si>
  <si>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</si>
  <si>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</si>
  <si>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</si>
  <si>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</si>
  <si>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</si>
  <si>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</si>
  <si>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</si>
  <si>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</si>
  <si>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</si>
  <si>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</si>
  <si>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</si>
  <si>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</si>
  <si>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</si>
  <si>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</si>
  <si>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</si>
  <si>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</si>
  <si>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</si>
  <si>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</si>
  <si>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</si>
  <si>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</si>
  <si>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</si>
  <si>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</si>
  <si>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</si>
  <si>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</si>
  <si>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</si>
  <si>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</si>
  <si>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</si>
  <si>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</si>
  <si>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</si>
  <si>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</si>
  <si>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</si>
  <si>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</si>
  <si>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</si>
  <si>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</si>
  <si>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</si>
  <si>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</si>
  <si>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</si>
  <si>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</si>
  <si>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</si>
  <si>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</si>
  <si>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</si>
  <si>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</si>
  <si>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</si>
  <si>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</si>
  <si>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</si>
  <si>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</si>
  <si>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</si>
  <si>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</si>
  <si>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</si>
  <si>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</si>
  <si>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</si>
  <si>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</si>
  <si>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</si>
  <si>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</si>
  <si>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</si>
  <si>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</si>
  <si>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</si>
  <si>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</si>
  <si>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</si>
  <si>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</si>
  <si>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</si>
  <si>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</si>
  <si>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</si>
  <si>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</si>
  <si>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</si>
  <si>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</si>
  <si>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</si>
  <si>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</si>
  <si>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</si>
  <si>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</si>
  <si>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</si>
  <si>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</si>
  <si>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</si>
  <si>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</si>
  <si>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</si>
  <si>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</si>
  <si>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</si>
  <si>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</si>
  <si>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</si>
  <si>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</si>
  <si>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</si>
  <si>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</si>
  <si>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</si>
  <si>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</si>
  <si>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</si>
  <si>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</si>
  <si>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</si>
  <si>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</si>
  <si>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</si>
  <si>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</si>
  <si>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</si>
  <si>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</si>
  <si>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</si>
  <si>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</si>
  <si>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</si>
  <si>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</si>
  <si>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</si>
  <si>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</si>
  <si>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</si>
  <si>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</si>
  <si>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</si>
  <si>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</si>
  <si>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</si>
  <si>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</si>
  <si>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</si>
  <si>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</si>
  <si>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</si>
  <si>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</si>
  <si>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</si>
  <si>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</si>
  <si>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</si>
  <si>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</si>
  <si>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</si>
  <si>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</si>
  <si>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</si>
  <si>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</si>
  <si>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</si>
  <si>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</si>
  <si>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</si>
  <si>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</si>
  <si>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</si>
  <si>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</si>
  <si>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</si>
  <si>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</si>
  <si>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</si>
  <si>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</si>
  <si>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</si>
  <si>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</si>
  <si>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</si>
  <si>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</si>
  <si>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</si>
  <si>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</si>
  <si>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</si>
  <si>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</si>
  <si>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</si>
  <si>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</si>
  <si>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</si>
  <si>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</si>
  <si>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</si>
  <si>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</si>
  <si>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</si>
  <si>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</si>
  <si>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</si>
  <si>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</si>
  <si>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</si>
  <si>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</si>
  <si>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</si>
  <si>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</si>
  <si>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</si>
  <si>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</si>
  <si>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</si>
  <si>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</si>
  <si>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</si>
  <si>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</si>
  <si>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</si>
  <si>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</si>
  <si>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</si>
  <si>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</si>
  <si>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</si>
  <si>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</si>
  <si>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</si>
  <si>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</si>
  <si>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</si>
  <si>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</si>
  <si>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</si>
  <si>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</si>
  <si>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</si>
  <si>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</si>
  <si>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</si>
  <si>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</si>
  <si>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</si>
  <si>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</si>
  <si>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</si>
  <si>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</si>
  <si>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</si>
  <si>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</si>
  <si>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</si>
  <si>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</si>
  <si>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</si>
  <si>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</si>
  <si>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</si>
  <si>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</si>
  <si>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</si>
  <si>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</si>
  <si>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</si>
  <si>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</si>
  <si>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</si>
  <si>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</si>
  <si>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</si>
  <si>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</si>
  <si>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</si>
  <si>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</si>
  <si>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</si>
  <si>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</si>
  <si>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</si>
  <si>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</si>
  <si>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</si>
  <si>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</si>
  <si>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</si>
  <si>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</si>
  <si>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</si>
  <si>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</si>
  <si>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</si>
  <si>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</si>
  <si>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</si>
  <si>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</si>
  <si>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</si>
  <si>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</si>
  <si>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</si>
  <si>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</si>
  <si>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</si>
  <si>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</si>
  <si>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</si>
  <si>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</si>
  <si>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</si>
  <si>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</si>
  <si>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</si>
  <si>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</si>
  <si>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</si>
  <si>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</si>
  <si>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</si>
  <si>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</si>
  <si>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</si>
  <si>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</si>
  <si>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</si>
  <si>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</si>
  <si>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</si>
  <si>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</si>
  <si>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</si>
  <si>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</si>
  <si>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</si>
  <si>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</si>
  <si>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</si>
  <si>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</si>
  <si>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</si>
  <si>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</si>
  <si>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</si>
  <si>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</si>
  <si>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</si>
  <si>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</si>
  <si>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</si>
  <si>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</si>
  <si>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</si>
  <si>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</si>
  <si>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</si>
  <si>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</si>
  <si>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</si>
  <si>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</si>
  <si>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</si>
  <si>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</si>
  <si>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</si>
  <si>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</si>
  <si>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</si>
  <si>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</si>
  <si>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</si>
  <si>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</si>
  <si>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</si>
  <si>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</si>
  <si>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</si>
  <si>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</si>
  <si>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</si>
  <si>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</si>
  <si>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</si>
  <si>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</si>
  <si>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</si>
  <si>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</si>
  <si>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</si>
  <si>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</si>
  <si>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</si>
  <si>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</si>
  <si>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</si>
  <si>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</si>
  <si>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</si>
  <si>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</si>
  <si>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</si>
  <si>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</si>
  <si>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</si>
  <si>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</si>
  <si>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</si>
  <si>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</si>
  <si>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</si>
  <si>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</si>
  <si>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</si>
  <si>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</si>
  <si>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</si>
  <si>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</si>
  <si>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</si>
  <si>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</si>
  <si>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</si>
  <si>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</si>
  <si>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</si>
  <si>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</si>
  <si>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</si>
  <si>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</si>
  <si>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</si>
  <si>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</si>
  <si>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</si>
  <si>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</si>
  <si>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</si>
  <si>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</si>
  <si>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</si>
  <si>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</si>
  <si>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</si>
  <si>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</si>
  <si>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</si>
  <si>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</si>
  <si>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</si>
  <si>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</si>
  <si>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</si>
  <si>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</si>
  <si>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</si>
  <si>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</si>
  <si>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</si>
  <si>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</si>
  <si>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</si>
  <si>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</si>
  <si>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</si>
  <si>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</si>
  <si>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</si>
  <si>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</si>
  <si>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</si>
  <si>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</si>
  <si>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</si>
  <si>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</si>
  <si>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</si>
  <si>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</si>
  <si>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</si>
  <si>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</si>
  <si>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</si>
  <si>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</si>
  <si>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</si>
  <si>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</si>
  <si>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</si>
  <si>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</si>
  <si>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</si>
  <si>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</si>
  <si>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</si>
  <si>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</si>
  <si>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</si>
  <si>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</si>
  <si>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</si>
  <si>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</si>
  <si>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</si>
  <si>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</si>
  <si>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</si>
  <si>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</si>
  <si>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</si>
  <si>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</si>
  <si>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</si>
  <si>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</si>
  <si>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</si>
  <si>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</si>
  <si>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</si>
  <si>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</si>
  <si>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</si>
  <si>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</si>
  <si>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</si>
  <si>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</si>
  <si>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</si>
  <si>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</si>
  <si>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</si>
  <si>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</si>
  <si>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</si>
  <si>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</si>
  <si>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</si>
  <si>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</si>
  <si>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</si>
  <si>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</si>
  <si>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</si>
  <si>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</si>
  <si>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</si>
  <si>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</si>
  <si>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</si>
  <si>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</si>
  <si>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</si>
  <si>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</si>
  <si>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</si>
  <si>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</si>
  <si>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</si>
  <si>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</si>
  <si>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</si>
  <si>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</si>
  <si>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</si>
  <si>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</si>
  <si>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</si>
  <si>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</si>
  <si>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</si>
  <si>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</si>
  <si>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</si>
  <si>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</si>
  <si>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</si>
  <si>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</si>
  <si>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</si>
  <si>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</si>
  <si>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</si>
  <si>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</si>
  <si>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</si>
  <si>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</si>
  <si>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</si>
  <si>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</si>
  <si>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</si>
  <si>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</si>
  <si>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</si>
  <si>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</si>
  <si>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</si>
  <si>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</si>
  <si>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</si>
  <si>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</si>
  <si>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</si>
  <si>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</si>
  <si>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</si>
  <si>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</si>
  <si>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</si>
  <si>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</si>
  <si>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</si>
  <si>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</si>
  <si>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</si>
  <si>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</si>
  <si>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</si>
  <si>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</si>
  <si>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</si>
  <si>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</si>
  <si>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</si>
  <si>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</si>
  <si>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</si>
  <si>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</si>
  <si>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</si>
  <si>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</si>
  <si>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</si>
  <si>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</si>
  <si>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</si>
  <si>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</si>
  <si>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</si>
  <si>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</si>
  <si>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</si>
  <si>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</si>
  <si>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</si>
  <si>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</si>
  <si>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</si>
  <si>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</si>
  <si>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</si>
  <si>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</si>
  <si>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</si>
  <si>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</si>
  <si>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</si>
  <si>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</si>
  <si>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</si>
  <si>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</si>
  <si>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</si>
  <si>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</si>
  <si>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</si>
  <si>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</si>
  <si>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</si>
  <si>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</si>
  <si>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</si>
  <si>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</si>
  <si>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</si>
  <si>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</si>
  <si>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</si>
  <si>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</si>
  <si>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</si>
  <si>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</si>
  <si>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</si>
  <si>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</si>
  <si>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</si>
  <si>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</si>
  <si>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</si>
  <si>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</si>
  <si>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</si>
  <si>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</si>
  <si>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</si>
  <si>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</si>
  <si>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</si>
  <si>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</si>
  <si>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</si>
  <si>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</si>
  <si>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</si>
  <si>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</si>
  <si>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</si>
  <si>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</si>
  <si>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</si>
  <si>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</si>
  <si>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</si>
  <si>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</si>
  <si>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</si>
  <si>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</si>
  <si>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</si>
  <si>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</si>
  <si>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</si>
  <si>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</si>
  <si>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</si>
  <si>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</si>
  <si>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</si>
  <si>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</si>
  <si>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</si>
  <si>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</si>
  <si>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</si>
  <si>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</si>
  <si>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</si>
  <si>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</si>
  <si>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</si>
  <si>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</si>
  <si>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</si>
  <si>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</si>
  <si>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</si>
  <si>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</si>
  <si>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</si>
  <si>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</si>
  <si>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</si>
  <si>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</si>
  <si>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</si>
  <si>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</si>
  <si>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</si>
  <si>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</si>
  <si>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</si>
  <si>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</si>
  <si>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</si>
  <si>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</si>
  <si>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</si>
  <si>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</si>
  <si>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</si>
  <si>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</si>
  <si>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</si>
  <si>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</si>
  <si>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</si>
  <si>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</si>
  <si>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</si>
  <si>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</si>
  <si>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</si>
  <si>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</si>
  <si>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</si>
  <si>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</si>
  <si>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</si>
  <si>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</si>
  <si>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</si>
  <si>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</si>
  <si>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</si>
  <si>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</si>
  <si>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</si>
  <si>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</si>
  <si>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</si>
  <si>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</si>
  <si>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</si>
  <si>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</si>
  <si>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</si>
  <si>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</si>
  <si>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</si>
  <si>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</si>
  <si>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</si>
  <si>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</si>
  <si>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</si>
  <si>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</si>
  <si>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</si>
  <si>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</si>
  <si>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</si>
  <si>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</si>
  <si>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</si>
  <si>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</si>
  <si>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</si>
  <si>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</si>
  <si>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</si>
  <si>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</si>
  <si>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</si>
  <si>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</si>
  <si>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</si>
  <si>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</si>
  <si>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</si>
  <si>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</si>
  <si>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</si>
  <si>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</si>
  <si>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</si>
  <si>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</si>
  <si>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</si>
  <si>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</si>
  <si>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</si>
  <si>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</si>
  <si>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</si>
  <si>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</si>
  <si>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</si>
  <si>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</si>
  <si>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</si>
  <si>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</si>
  <si>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</si>
  <si>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</si>
  <si>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</si>
  <si>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</si>
  <si>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</si>
  <si>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</si>
  <si>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</si>
  <si>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</si>
  <si>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</si>
  <si>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</si>
  <si>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</si>
  <si>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</si>
  <si>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</si>
  <si>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</si>
  <si>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</si>
  <si>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</si>
  <si>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</si>
  <si>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</si>
  <si>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</si>
  <si>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</si>
  <si>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</si>
  <si>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</si>
  <si>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</si>
  <si>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</si>
  <si>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</si>
  <si>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</si>
  <si>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</si>
  <si>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</si>
  <si>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</si>
  <si>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</si>
  <si>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</si>
  <si>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</si>
  <si>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</si>
  <si>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</si>
  <si>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</si>
  <si>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</si>
  <si>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</si>
  <si>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</si>
  <si>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</si>
  <si>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</si>
  <si>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</si>
  <si>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</si>
  <si>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</si>
  <si>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</si>
  <si>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</si>
  <si>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</si>
  <si>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</si>
  <si>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</si>
  <si>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</si>
  <si>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</si>
  <si>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</si>
  <si>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</si>
  <si>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</si>
  <si>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</si>
  <si>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</si>
  <si>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</si>
  <si>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</si>
  <si>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</si>
  <si>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</si>
  <si>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</si>
  <si>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</si>
  <si>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</si>
  <si>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</si>
  <si>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</si>
  <si>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</si>
  <si>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</si>
  <si>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</si>
  <si>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</si>
  <si>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</si>
  <si>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</si>
  <si>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</si>
  <si>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</si>
  <si>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</si>
  <si>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</si>
  <si>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</si>
  <si>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</si>
  <si>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</si>
  <si>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</si>
  <si>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</si>
  <si>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</si>
  <si>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</si>
  <si>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</si>
  <si>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</si>
  <si>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</si>
  <si>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</si>
  <si>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</si>
  <si>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</si>
  <si>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</si>
  <si>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</si>
  <si>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</si>
  <si>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</si>
  <si>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</si>
  <si>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</si>
  <si>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</si>
  <si>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</si>
  <si>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</si>
  <si>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</si>
  <si>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</si>
  <si>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</si>
  <si>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</si>
  <si>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</si>
  <si>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</si>
  <si>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</si>
  <si>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</si>
  <si>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</si>
  <si>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</si>
  <si>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</si>
  <si>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</si>
  <si>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</si>
  <si>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</si>
  <si>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</si>
  <si>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</si>
  <si>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</si>
  <si>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</si>
  <si>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</si>
  <si>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</si>
  <si>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</si>
  <si>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</si>
  <si>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</si>
  <si>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</si>
  <si>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</si>
  <si>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</si>
  <si>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</si>
  <si>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</si>
  <si>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</si>
  <si>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</si>
  <si>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</si>
  <si>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</si>
  <si>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</si>
  <si>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</si>
  <si>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</si>
  <si>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</si>
  <si>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</si>
  <si>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</si>
  <si>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</si>
  <si>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</si>
  <si>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</si>
  <si>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</si>
  <si>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</si>
  <si>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</si>
  <si>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</si>
  <si>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</si>
  <si>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</si>
  <si>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</si>
  <si>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</si>
  <si>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</si>
  <si>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</si>
  <si>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</si>
  <si>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</si>
  <si>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</si>
  <si>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</si>
  <si>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</si>
  <si>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</si>
  <si>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</si>
  <si>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</si>
  <si>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</si>
  <si>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</si>
  <si>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</si>
  <si>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</si>
  <si>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</si>
  <si>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</si>
  <si>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</si>
  <si>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</si>
  <si>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</si>
  <si>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</si>
  <si>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</si>
  <si>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</si>
  <si>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</si>
  <si>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</si>
  <si>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</si>
  <si>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</si>
  <si>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</si>
  <si>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</si>
  <si>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</si>
  <si>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</si>
  <si>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</si>
  <si>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</si>
  <si>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</si>
  <si>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</si>
  <si>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</si>
  <si>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</si>
  <si>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</si>
  <si>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</si>
  <si>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</si>
  <si>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</si>
  <si>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</si>
  <si>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</si>
  <si>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</si>
  <si>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</si>
  <si>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</si>
  <si>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</si>
  <si>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</si>
  <si>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</si>
  <si>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</si>
  <si>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</si>
  <si>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</si>
  <si>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</si>
  <si>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</si>
  <si>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</si>
  <si>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</si>
  <si>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</si>
  <si>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</si>
  <si>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</si>
  <si>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</si>
  <si>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</si>
  <si>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</si>
  <si>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</si>
  <si>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</si>
  <si>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</si>
  <si>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</si>
  <si>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</si>
  <si>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</si>
  <si>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</si>
  <si>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</si>
  <si>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</si>
  <si>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</si>
  <si>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</si>
  <si>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</si>
  <si>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</si>
  <si>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</si>
  <si>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</si>
  <si>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</si>
  <si>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</si>
  <si>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</si>
  <si>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</si>
  <si>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</si>
  <si>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</si>
  <si>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</si>
  <si>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</si>
  <si>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</si>
  <si>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</si>
  <si>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</si>
  <si>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</si>
  <si>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</si>
  <si>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</si>
  <si>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</si>
  <si>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</si>
  <si>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</si>
  <si>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</si>
  <si>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</si>
  <si>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</si>
  <si>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</si>
  <si>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</si>
  <si>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</si>
  <si>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</si>
  <si>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</si>
  <si>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</si>
  <si>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</si>
  <si>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</si>
  <si>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</si>
  <si>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</si>
  <si>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</si>
  <si>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</si>
  <si>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</si>
  <si>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</si>
  <si>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</si>
  <si>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</si>
  <si>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</si>
  <si>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</si>
  <si>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</si>
  <si>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</si>
  <si>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</si>
  <si>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</si>
  <si>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</si>
  <si>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</si>
  <si>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</si>
  <si>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</si>
  <si>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</si>
  <si>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</si>
  <si>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</si>
  <si>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</si>
  <si>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</si>
  <si>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</si>
  <si>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</si>
  <si>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</si>
  <si>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</si>
  <si>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</si>
  <si>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</si>
  <si>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</si>
  <si>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</si>
  <si>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</si>
  <si>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</si>
  <si>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</si>
  <si>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</si>
  <si>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</si>
  <si>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</si>
  <si>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</si>
  <si>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</si>
  <si>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</si>
  <si>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</si>
  <si>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</si>
  <si>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</si>
  <si>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</si>
  <si>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</si>
  <si>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</si>
  <si>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</si>
  <si>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</si>
  <si>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</si>
  <si>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</si>
  <si>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</si>
  <si>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</si>
  <si>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</si>
  <si>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</si>
  <si>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</si>
  <si>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</si>
  <si>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</si>
  <si>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</si>
  <si>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</si>
  <si>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</si>
  <si>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</si>
  <si>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</si>
  <si>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</si>
  <si>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</si>
  <si>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</si>
  <si>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</si>
  <si>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</si>
  <si>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</si>
  <si>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</si>
  <si>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</si>
  <si>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</si>
  <si>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</si>
  <si>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</si>
  <si>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</si>
  <si>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</si>
  <si>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</si>
  <si>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</si>
  <si>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</si>
  <si>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</si>
  <si>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</si>
  <si>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</si>
  <si>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</si>
  <si>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</si>
  <si>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</si>
  <si>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</si>
  <si>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</si>
  <si>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</si>
  <si>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</si>
  <si>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</si>
  <si>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</si>
  <si>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</si>
  <si>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</si>
  <si>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</si>
  <si>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</si>
  <si>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</si>
  <si>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</si>
  <si>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</si>
  <si>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</si>
  <si>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</si>
  <si>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</si>
  <si>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</si>
  <si>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</si>
  <si>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</si>
  <si>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</si>
  <si>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</si>
  <si>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</si>
  <si>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</si>
  <si>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</si>
  <si>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</si>
  <si>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</si>
  <si>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</si>
  <si>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</si>
  <si>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</si>
  <si>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</si>
  <si>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</si>
  <si>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</si>
  <si>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</si>
  <si>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</si>
  <si>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</si>
  <si>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</si>
  <si>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</si>
  <si>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</si>
  <si>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</si>
  <si>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</si>
  <si>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</si>
  <si>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</si>
  <si>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</si>
  <si>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</si>
  <si>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</si>
  <si>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</si>
  <si>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</si>
  <si>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</si>
  <si>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</si>
  <si>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</si>
  <si>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</si>
  <si>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</si>
  <si>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</si>
  <si>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</si>
  <si>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</si>
  <si>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</si>
  <si>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</si>
  <si>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</si>
  <si>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</si>
  <si>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</si>
  <si>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</si>
  <si>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</si>
  <si>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</si>
  <si>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</si>
  <si>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</si>
  <si>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</si>
  <si>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</si>
  <si>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</si>
  <si>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</si>
  <si>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</si>
  <si>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</si>
  <si>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</si>
  <si>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</si>
  <si>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</si>
  <si>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</si>
  <si>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</si>
  <si>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</si>
  <si>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</si>
  <si>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</si>
  <si>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</si>
  <si>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</si>
  <si>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</si>
  <si>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</si>
  <si>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</si>
  <si>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</si>
  <si>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</si>
  <si>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</si>
  <si>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</si>
  <si>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</si>
  <si>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</si>
  <si>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</si>
  <si>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</si>
  <si>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</si>
  <si>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</si>
  <si>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</si>
  <si>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</si>
  <si>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</si>
  <si>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</si>
  <si>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</si>
  <si>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</si>
  <si>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</si>
  <si>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</si>
  <si>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</si>
  <si>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</si>
  <si>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</si>
  <si>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</si>
  <si>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</si>
  <si>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</si>
  <si>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</si>
  <si>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</si>
  <si>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</si>
  <si>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</si>
  <si>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</si>
  <si>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</si>
  <si>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</si>
  <si>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</si>
  <si>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</si>
  <si>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</si>
  <si>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</si>
  <si>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</si>
  <si>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</si>
  <si>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</si>
  <si>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</si>
  <si>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</si>
  <si>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</si>
  <si>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</si>
  <si>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</si>
  <si>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</si>
  <si>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</si>
  <si>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</si>
  <si>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</si>
  <si>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</si>
  <si>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</si>
  <si>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</si>
  <si>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</si>
  <si>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</si>
  <si>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</si>
  <si>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</si>
  <si>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</si>
  <si>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</si>
  <si>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</si>
  <si>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</si>
  <si>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</si>
  <si>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</si>
  <si>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</si>
  <si>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</si>
  <si>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</si>
  <si>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</si>
  <si>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</si>
  <si>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</si>
  <si>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</si>
  <si>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</si>
  <si>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</si>
  <si>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</si>
  <si>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</si>
  <si>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</si>
  <si>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</si>
  <si>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</si>
  <si>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</si>
  <si>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</si>
  <si>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</si>
  <si>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</si>
  <si>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</si>
  <si>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</si>
  <si>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</si>
  <si>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</si>
  <si>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</si>
  <si>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</si>
  <si>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</si>
  <si>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</si>
  <si>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</si>
  <si>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</si>
  <si>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</si>
  <si>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</si>
  <si>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</si>
  <si>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</si>
  <si>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</si>
  <si>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</si>
  <si>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</si>
  <si>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</si>
  <si>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</si>
  <si>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</si>
  <si>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</si>
  <si>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</si>
  <si>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</si>
  <si>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</si>
  <si>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</si>
  <si>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</si>
  <si>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</si>
  <si>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</si>
  <si>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</si>
  <si>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</si>
  <si>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</si>
  <si>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</si>
  <si>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</si>
  <si>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</si>
  <si>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</si>
  <si>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</si>
  <si>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</si>
  <si>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</si>
  <si>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</si>
  <si>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</si>
  <si>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</si>
  <si>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</si>
  <si>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</si>
  <si>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</si>
  <si>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</si>
  <si>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</si>
  <si>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</si>
  <si>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</si>
  <si>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</si>
  <si>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</si>
  <si>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</si>
  <si>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</si>
  <si>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</si>
  <si>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</si>
  <si>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</si>
  <si>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</si>
  <si>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</si>
  <si>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</si>
  <si>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</si>
  <si>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</si>
  <si>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</si>
  <si>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</si>
  <si>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</si>
  <si>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</si>
  <si>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</si>
  <si>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</si>
  <si>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</si>
  <si>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</si>
  <si>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</si>
  <si>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</si>
  <si>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</si>
  <si>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</si>
  <si>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</si>
  <si>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</si>
  <si>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</si>
  <si>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</si>
  <si>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</si>
  <si>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</si>
  <si>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</si>
  <si>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</si>
  <si>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</si>
  <si>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</si>
  <si>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</si>
  <si>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</si>
  <si>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</si>
  <si>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</si>
  <si>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</si>
  <si>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</si>
  <si>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</si>
  <si>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</si>
  <si>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</si>
  <si>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</si>
  <si>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</si>
  <si>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</si>
  <si>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</si>
  <si>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</si>
  <si>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</si>
  <si>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</si>
  <si>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</si>
  <si>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</si>
  <si>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</si>
  <si>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</si>
  <si>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</si>
  <si>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</si>
  <si>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</si>
  <si>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</si>
  <si>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</si>
  <si>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</si>
  <si>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</si>
  <si>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</si>
  <si>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</si>
  <si>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</si>
  <si>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</si>
  <si>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</si>
  <si>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</si>
  <si>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</si>
  <si>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</si>
  <si>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</si>
  <si>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</si>
  <si>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</si>
  <si>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</si>
  <si>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</si>
  <si>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</si>
  <si>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</si>
  <si>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</si>
  <si>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</si>
  <si>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</si>
  <si>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</si>
  <si>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</si>
  <si>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</si>
  <si>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</si>
  <si>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</si>
  <si>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</si>
  <si>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</si>
  <si>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</si>
  <si>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</si>
  <si>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</si>
  <si>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</si>
  <si>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</si>
  <si>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</si>
  <si>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</si>
  <si>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</si>
  <si>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</si>
  <si>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</si>
  <si>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</si>
  <si>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</si>
  <si>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</si>
  <si>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</si>
  <si>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</si>
  <si>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</si>
  <si>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</si>
  <si>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</si>
  <si>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</si>
  <si>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</si>
  <si>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</si>
  <si>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</si>
  <si>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</si>
  <si>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</si>
  <si>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</si>
  <si>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</si>
  <si>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</si>
  <si>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</si>
  <si>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</si>
  <si>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</si>
  <si>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</si>
  <si>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</si>
  <si>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</si>
  <si>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</si>
  <si>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</si>
  <si>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</si>
  <si>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</si>
  <si>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</si>
  <si>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</si>
  <si>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</si>
  <si>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</si>
  <si>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</si>
  <si>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</si>
  <si>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</si>
  <si>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</si>
  <si>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</si>
  <si>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</si>
  <si>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</si>
  <si>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</si>
  <si>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</si>
  <si>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</si>
  <si>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</si>
  <si>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</si>
  <si>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</si>
  <si>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</si>
  <si>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</si>
  <si>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</si>
  <si>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</si>
  <si>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</si>
  <si>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</si>
  <si>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</si>
  <si>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</si>
  <si>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</si>
  <si>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</si>
  <si>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</si>
  <si>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</si>
  <si>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</si>
  <si>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</si>
  <si>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</si>
  <si>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</si>
  <si>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</si>
  <si>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</si>
  <si>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</si>
  <si>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</si>
  <si>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</si>
  <si>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</si>
  <si>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</si>
  <si>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</si>
  <si>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</si>
  <si>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</si>
  <si>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</si>
  <si>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</si>
  <si>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</si>
  <si>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</si>
  <si>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</si>
  <si>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</si>
  <si>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</si>
  <si>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</si>
  <si>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</si>
  <si>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</si>
  <si>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</si>
  <si>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</si>
  <si>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</si>
  <si>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</si>
  <si>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</si>
  <si>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</si>
  <si>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</si>
  <si>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</si>
  <si>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</si>
  <si>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</si>
  <si>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</si>
  <si>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</si>
  <si>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</si>
  <si>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</si>
  <si>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</si>
  <si>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</si>
  <si>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</si>
  <si>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</si>
  <si>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</si>
  <si>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</si>
  <si>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</si>
  <si>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</si>
  <si>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</si>
  <si>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</si>
  <si>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</si>
  <si>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</si>
  <si>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</si>
  <si>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</si>
  <si>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</si>
  <si>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</si>
  <si>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</si>
  <si>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</si>
  <si>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</si>
  <si>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</si>
  <si>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</si>
  <si>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</si>
  <si>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</si>
  <si>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</si>
  <si>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</si>
  <si>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</si>
  <si>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</si>
  <si>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</si>
  <si>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</si>
  <si>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</si>
  <si>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</si>
  <si>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</si>
  <si>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</si>
  <si>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</si>
  <si>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</si>
  <si>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</si>
  <si>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</si>
  <si>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</si>
  <si>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</si>
  <si>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</si>
  <si>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</si>
  <si>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</si>
  <si>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</si>
  <si>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</si>
  <si>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</si>
  <si>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</si>
  <si>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</si>
  <si>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</si>
  <si>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</si>
  <si>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</si>
  <si>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</si>
  <si>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</si>
  <si>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</si>
  <si>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</si>
  <si>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</si>
  <si>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</si>
  <si>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</si>
  <si>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</si>
  <si>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</si>
  <si>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</si>
  <si>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</si>
  <si>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</si>
  <si>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</si>
  <si>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</si>
  <si>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</si>
  <si>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</si>
  <si>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</si>
  <si>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</si>
  <si>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</si>
  <si>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</si>
  <si>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</si>
  <si>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</si>
  <si>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</si>
  <si>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</si>
  <si>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</si>
  <si>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</si>
  <si>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</si>
  <si>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</si>
  <si>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</si>
  <si>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</si>
  <si>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</si>
  <si>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</si>
  <si>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</si>
  <si>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</si>
  <si>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</si>
  <si>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</si>
  <si>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</si>
  <si>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</si>
  <si>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</si>
  <si>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</si>
  <si>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</si>
  <si>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</si>
  <si>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</si>
  <si>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</si>
  <si>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</si>
  <si>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</si>
  <si>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</si>
  <si>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</si>
  <si>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</si>
  <si>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</si>
  <si>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</si>
  <si>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</si>
  <si>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</si>
  <si>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</si>
  <si>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</si>
  <si>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</si>
  <si>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</si>
  <si>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</si>
  <si>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</si>
  <si>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</si>
  <si>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</si>
  <si>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</si>
  <si>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</si>
  <si>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</si>
  <si>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</si>
  <si>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</si>
  <si>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</si>
  <si>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</si>
  <si>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</si>
  <si>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</si>
  <si>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</si>
  <si>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</si>
  <si>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</si>
  <si>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</si>
  <si>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</si>
  <si>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</si>
  <si>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</si>
  <si>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</si>
  <si>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</si>
  <si>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</si>
  <si>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</si>
  <si>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</si>
  <si>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</si>
  <si>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</si>
  <si>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</si>
  <si>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</si>
  <si>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</si>
  <si>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</si>
  <si>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</si>
  <si>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</si>
  <si>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</si>
  <si>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</si>
  <si>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</si>
  <si>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</si>
  <si>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</si>
  <si>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</si>
  <si>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</si>
  <si>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</si>
  <si>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</si>
  <si>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</si>
  <si>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</si>
  <si>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</si>
  <si>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</si>
  <si>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</si>
  <si>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</si>
  <si>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</si>
  <si>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</si>
  <si>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</si>
  <si>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</si>
  <si>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</si>
  <si>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</si>
  <si>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</si>
  <si>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</si>
  <si>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</si>
  <si>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</si>
  <si>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</si>
  <si>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</si>
  <si>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</si>
  <si>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</si>
  <si>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</si>
  <si>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</si>
  <si>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</si>
  <si>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</si>
  <si>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</si>
  <si>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</si>
  <si>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</si>
  <si>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</si>
  <si>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</si>
  <si>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</si>
  <si>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</si>
  <si>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</si>
  <si>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</si>
  <si>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</si>
  <si>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</si>
  <si>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</si>
  <si>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</si>
  <si>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</si>
  <si>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</si>
  <si>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</si>
  <si>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</si>
  <si>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</si>
  <si>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</si>
  <si>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</si>
  <si>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</si>
  <si>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</si>
  <si>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</si>
  <si>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</si>
  <si>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</si>
  <si>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</si>
  <si>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</si>
  <si>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</si>
  <si>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</si>
  <si>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</si>
  <si>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</si>
  <si>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</si>
  <si>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</si>
  <si>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</si>
  <si>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</si>
  <si>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</si>
  <si>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</si>
  <si>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</si>
  <si>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</si>
  <si>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</si>
  <si>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</si>
  <si>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</si>
  <si>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</si>
  <si>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</si>
  <si>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</si>
  <si>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</si>
  <si>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</si>
  <si>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</si>
  <si>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</si>
  <si>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</si>
  <si>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</si>
  <si>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</si>
  <si>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</si>
  <si>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</si>
  <si>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</si>
  <si>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</si>
  <si>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</si>
  <si>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</si>
  <si>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</si>
  <si>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</si>
  <si>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</si>
  <si>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</si>
  <si>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</si>
  <si>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</si>
  <si>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</si>
  <si>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</si>
  <si>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</si>
  <si>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</si>
  <si>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</si>
  <si>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</si>
  <si>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</si>
  <si>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</si>
  <si>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</si>
  <si>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</si>
  <si>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</si>
  <si>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</si>
  <si>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</si>
  <si>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</si>
  <si>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</si>
  <si>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</si>
  <si>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</si>
  <si>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</si>
  <si>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</si>
  <si>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</si>
  <si>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</si>
  <si>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</si>
  <si>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</si>
  <si>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</si>
  <si>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</si>
  <si>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</si>
  <si>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</si>
  <si>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</si>
  <si>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</si>
  <si>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</si>
  <si>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</si>
  <si>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</si>
  <si>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</si>
  <si>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</si>
  <si>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</si>
  <si>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</si>
  <si>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</si>
  <si>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</si>
  <si>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</si>
  <si>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</si>
  <si>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</si>
  <si>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</si>
  <si>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</si>
  <si>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</si>
  <si>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</si>
  <si>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</si>
  <si>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</si>
  <si>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</si>
  <si>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</si>
  <si>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</si>
  <si>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</si>
  <si>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</si>
  <si>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</si>
  <si>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</si>
  <si>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</si>
  <si>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</si>
  <si>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</si>
  <si>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</si>
  <si>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</si>
  <si>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</si>
  <si>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</si>
  <si>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</si>
  <si>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</si>
  <si>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</si>
  <si>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</si>
  <si>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</si>
  <si>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</si>
  <si>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</si>
  <si>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</si>
  <si>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</si>
  <si>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</si>
  <si>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</si>
  <si>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</si>
  <si>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</si>
  <si>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</si>
  <si>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</si>
  <si>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</si>
  <si>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</si>
  <si>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</si>
  <si>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</si>
  <si>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</si>
  <si>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</si>
  <si>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</si>
  <si>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</si>
  <si>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</si>
  <si>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</si>
  <si>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</si>
  <si>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</si>
  <si>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</si>
  <si>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</si>
  <si>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</si>
  <si>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</si>
  <si>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</si>
  <si>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</si>
  <si>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</si>
  <si>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</si>
  <si>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</si>
  <si>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</si>
  <si>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</si>
  <si>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</si>
  <si>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</si>
  <si>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</si>
  <si>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</si>
  <si>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</si>
  <si>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</si>
  <si>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</si>
  <si>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</si>
  <si>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</si>
  <si>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</si>
  <si>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</si>
  <si>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</si>
  <si>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</si>
  <si>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</si>
  <si>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</si>
  <si>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</si>
  <si>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</si>
  <si>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</si>
  <si>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</si>
  <si>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</si>
  <si>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</si>
  <si>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</si>
  <si>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</si>
  <si>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</si>
  <si>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</si>
  <si>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</si>
  <si>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</si>
  <si>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</si>
  <si>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</si>
  <si>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</si>
  <si>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</si>
  <si>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</si>
  <si>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</si>
  <si>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</si>
  <si>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</si>
  <si>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</si>
  <si>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</si>
  <si>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</si>
  <si>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</si>
  <si>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</si>
  <si>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</si>
  <si>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</si>
  <si>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</si>
  <si>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</si>
  <si>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</si>
  <si>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</si>
  <si>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</si>
  <si>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</si>
  <si>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</si>
  <si>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</si>
  <si>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</si>
  <si>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</si>
  <si>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</si>
  <si>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</si>
  <si>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</si>
  <si>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</si>
  <si>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</si>
  <si>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</si>
  <si>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</si>
  <si>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</si>
  <si>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</si>
  <si>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</si>
  <si>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</si>
  <si>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</si>
  <si>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</si>
  <si>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</si>
  <si>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</si>
  <si>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</si>
  <si>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</si>
  <si>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</si>
  <si>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</si>
  <si>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</si>
  <si>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</si>
  <si>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</si>
  <si>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</si>
  <si>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</si>
  <si>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</si>
  <si>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</si>
  <si>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</si>
  <si>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</si>
  <si>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</si>
  <si>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</si>
  <si>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</si>
  <si>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</si>
  <si>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</si>
  <si>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</si>
  <si>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</si>
  <si>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</si>
  <si>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</si>
  <si>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</si>
  <si>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</si>
  <si>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</si>
  <si>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</si>
  <si>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</si>
  <si>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</si>
  <si>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</si>
  <si>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</si>
  <si>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</si>
  <si>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</si>
  <si>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</si>
  <si>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</si>
  <si>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</si>
  <si>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</si>
  <si>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</si>
  <si>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</si>
  <si>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</si>
  <si>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</si>
  <si>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</si>
  <si>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</si>
  <si>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</si>
  <si>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</si>
  <si>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</si>
  <si>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</si>
  <si>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</si>
  <si>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</si>
  <si>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</si>
  <si>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</si>
  <si>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</si>
  <si>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</si>
  <si>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</si>
  <si>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</si>
  <si>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</si>
  <si>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</si>
  <si>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</si>
  <si>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</si>
  <si>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</si>
  <si>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</si>
  <si>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</si>
  <si>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</si>
  <si>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</si>
  <si>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</si>
  <si>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</si>
  <si>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</si>
  <si>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</si>
  <si>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</si>
  <si>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</si>
  <si>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</si>
  <si>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</si>
  <si>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</si>
  <si>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</si>
  <si>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</si>
  <si>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</si>
  <si>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</si>
  <si>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</si>
  <si>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</si>
  <si>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</si>
  <si>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</si>
  <si>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</si>
  <si>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</si>
  <si>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</si>
  <si>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</si>
  <si>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</si>
  <si>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</si>
  <si>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</si>
  <si>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</si>
  <si>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</si>
  <si>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</si>
  <si>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</si>
  <si>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</si>
  <si>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</si>
  <si>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</si>
  <si>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</si>
  <si>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</si>
  <si>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</si>
  <si>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</si>
  <si>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</si>
  <si>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</si>
  <si>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</si>
  <si>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</si>
  <si>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</si>
  <si>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</si>
  <si>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</si>
  <si>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</si>
  <si>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</si>
  <si>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</si>
  <si>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</si>
  <si>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</si>
  <si>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</si>
  <si>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</si>
  <si>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</si>
  <si>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</si>
  <si>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</si>
  <si>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</si>
  <si>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</si>
  <si>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</si>
  <si>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</si>
  <si>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</si>
  <si>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</si>
  <si>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</si>
  <si>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</si>
  <si>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</si>
  <si>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</si>
  <si>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</si>
  <si>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</si>
  <si>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</si>
  <si>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</si>
  <si>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</si>
  <si>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</si>
  <si>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</si>
  <si>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</si>
  <si>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</si>
  <si>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</si>
  <si>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</si>
  <si>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</si>
  <si>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</si>
  <si>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</si>
  <si>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</si>
  <si>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</si>
  <si>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</si>
  <si>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</si>
  <si>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</si>
  <si>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</si>
  <si>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</si>
  <si>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</si>
  <si>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</si>
  <si>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</si>
  <si>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</si>
  <si>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</si>
  <si>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</si>
  <si>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</si>
  <si>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</si>
  <si>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</si>
  <si>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</si>
  <si>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</si>
  <si>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</si>
  <si>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</si>
  <si>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</si>
  <si>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</si>
  <si>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</si>
  <si>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</si>
  <si>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</si>
  <si>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</si>
  <si>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</si>
  <si>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</si>
  <si>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</si>
  <si>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</si>
  <si>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</si>
  <si>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</si>
  <si>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</si>
  <si>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</si>
  <si>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</si>
  <si>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</si>
  <si>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</si>
  <si>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</si>
  <si>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</si>
  <si>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</si>
  <si>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</si>
  <si>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</si>
  <si>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</si>
  <si>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</si>
  <si>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</si>
  <si>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</si>
  <si>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</si>
  <si>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</si>
  <si>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</si>
  <si>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</si>
  <si>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</si>
  <si>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</si>
  <si>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</si>
  <si>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</si>
  <si>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</si>
  <si>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</si>
  <si>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</si>
  <si>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</si>
  <si>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</si>
  <si>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</si>
  <si>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</si>
  <si>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</si>
  <si>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</si>
  <si>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</si>
  <si>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</si>
  <si>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</si>
  <si>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</si>
  <si>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</si>
  <si>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</si>
  <si>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</si>
  <si>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</si>
  <si>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</si>
  <si>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</si>
  <si>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</si>
  <si>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</si>
  <si>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</si>
  <si>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</si>
  <si>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</si>
  <si>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</si>
  <si>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</si>
  <si>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</si>
  <si>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</si>
  <si>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</si>
  <si>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</si>
  <si>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</si>
  <si>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</si>
  <si>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</si>
  <si>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</si>
  <si>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</si>
  <si>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</si>
  <si>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</si>
  <si>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</si>
  <si>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</si>
  <si>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</si>
  <si>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</si>
  <si>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</si>
  <si>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</si>
  <si>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</si>
  <si>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</si>
  <si>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</si>
  <si>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</si>
  <si>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</si>
  <si>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</si>
  <si>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</si>
  <si>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</si>
  <si>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</si>
  <si>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</si>
  <si>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</si>
  <si>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</si>
  <si>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</si>
  <si>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</si>
  <si>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</si>
  <si>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</si>
  <si>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</si>
  <si>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</si>
  <si>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</si>
  <si>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</si>
  <si>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</si>
  <si>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</si>
  <si>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</si>
  <si>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</si>
  <si>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</si>
  <si>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</si>
  <si>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</si>
  <si>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</si>
  <si>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</si>
  <si>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</si>
  <si>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</si>
  <si>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</si>
  <si>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</si>
  <si>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</si>
  <si>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</si>
  <si>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</si>
  <si>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</si>
  <si>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</si>
  <si>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</si>
  <si>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</si>
  <si>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</si>
  <si>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</si>
  <si>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</si>
  <si>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</si>
  <si>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</si>
  <si>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</si>
  <si>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</si>
  <si>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</si>
  <si>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</si>
  <si>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</si>
  <si>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</si>
  <si>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</si>
  <si>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</si>
  <si>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</si>
  <si>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</si>
  <si>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</si>
  <si>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</si>
  <si>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</si>
  <si>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</si>
  <si>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</si>
  <si>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</si>
  <si>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</si>
  <si>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</si>
  <si>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</si>
  <si>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</si>
  <si>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</si>
  <si>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</si>
  <si>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</si>
  <si>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</si>
  <si>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</si>
  <si>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</si>
  <si>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</si>
  <si>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</si>
  <si>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</si>
  <si>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</si>
  <si>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</si>
  <si>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</si>
  <si>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</si>
  <si>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</si>
  <si>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</si>
  <si>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</si>
  <si>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</si>
  <si>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</si>
  <si>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</si>
  <si>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</si>
  <si>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</si>
  <si>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</si>
  <si>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</si>
  <si>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</si>
  <si>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</si>
  <si>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</si>
  <si>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</si>
  <si>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</si>
  <si>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</si>
  <si>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</si>
  <si>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</si>
  <si>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</si>
  <si>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</si>
  <si>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</si>
  <si>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</si>
  <si>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</si>
  <si>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</si>
  <si>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</si>
  <si>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</si>
  <si>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</si>
  <si>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</si>
  <si>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</si>
  <si>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</si>
  <si>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</si>
  <si>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</si>
  <si>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</si>
  <si>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</si>
  <si>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</si>
  <si>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</si>
  <si>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</si>
  <si>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</si>
  <si>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</si>
  <si>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</si>
  <si>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</si>
  <si>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</si>
  <si>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</si>
  <si>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</si>
  <si>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</si>
  <si>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</si>
  <si>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</si>
  <si>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</si>
  <si>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</si>
  <si>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</si>
  <si>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</si>
  <si>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</si>
  <si>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</si>
  <si>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</si>
  <si>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</si>
  <si>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</si>
  <si>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</si>
  <si>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</si>
  <si>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</si>
  <si>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</si>
  <si>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</si>
  <si>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</si>
  <si>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</si>
  <si>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</si>
  <si>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</si>
  <si>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</si>
  <si>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</si>
  <si>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</si>
  <si>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</si>
  <si>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</si>
  <si>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</si>
  <si>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</si>
  <si>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</si>
  <si>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</si>
  <si>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</si>
  <si>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</si>
  <si>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</si>
  <si>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</si>
  <si>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</si>
  <si>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</si>
  <si>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</si>
  <si>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</si>
  <si>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</si>
  <si>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</si>
  <si>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</si>
  <si>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</si>
  <si>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</si>
  <si>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</si>
  <si>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</si>
  <si>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</si>
  <si>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</si>
  <si>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</si>
  <si>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</si>
  <si>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</si>
  <si>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</si>
  <si>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</si>
  <si>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</si>
  <si>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</si>
  <si>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</si>
  <si>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</si>
  <si>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</si>
  <si>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</si>
  <si>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</si>
  <si>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</si>
  <si>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</si>
  <si>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</si>
  <si>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</si>
  <si>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</si>
  <si>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</si>
  <si>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</si>
  <si>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</si>
  <si>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</si>
  <si>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</si>
  <si>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</si>
  <si>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</si>
  <si>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</si>
  <si>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</si>
  <si>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</si>
  <si>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</si>
  <si>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</si>
  <si>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</si>
  <si>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</si>
  <si>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</si>
  <si>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</si>
  <si>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</si>
  <si>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</si>
  <si>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</si>
  <si>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</si>
  <si>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</si>
  <si>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</si>
  <si>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</si>
  <si>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</si>
  <si>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</si>
  <si>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</si>
  <si>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</si>
  <si>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</si>
  <si>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</si>
  <si>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</si>
  <si>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</si>
  <si>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</si>
  <si>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</si>
  <si>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</si>
  <si>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</si>
  <si>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</si>
  <si>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</si>
  <si>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</si>
  <si>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</si>
  <si>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</si>
  <si>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</si>
  <si>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</si>
  <si>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</si>
  <si>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</si>
  <si>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</si>
  <si>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</si>
  <si>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</si>
  <si>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</si>
  <si>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</si>
  <si>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</si>
  <si>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</si>
  <si>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</si>
  <si>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</si>
  <si>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</si>
  <si>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</si>
  <si>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</si>
  <si>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</si>
  <si>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</si>
  <si>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</si>
  <si>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</si>
  <si>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</si>
  <si>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</si>
  <si>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</si>
  <si>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</si>
  <si>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</si>
  <si>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</si>
  <si>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</si>
  <si>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</si>
  <si>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</si>
  <si>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</si>
  <si>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</si>
  <si>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</si>
  <si>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</si>
  <si>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</si>
  <si>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</si>
  <si>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</si>
  <si>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</si>
  <si>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</si>
  <si>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</si>
  <si>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</si>
  <si>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</si>
  <si>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</si>
  <si>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</si>
  <si>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</si>
  <si>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</si>
  <si>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</si>
  <si>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</si>
  <si>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</si>
  <si>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</si>
  <si>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</si>
  <si>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</si>
  <si>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</si>
  <si>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</si>
  <si>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</si>
  <si>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</si>
  <si>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</si>
  <si>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</si>
  <si>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</si>
  <si>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</si>
  <si>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</si>
  <si>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</si>
  <si>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</si>
  <si>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</si>
  <si>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</si>
  <si>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</si>
  <si>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</si>
  <si>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</si>
  <si>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</si>
  <si>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</si>
  <si>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</si>
  <si>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</si>
  <si>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</si>
  <si>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</si>
  <si>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</si>
  <si>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</si>
  <si>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</si>
  <si>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</si>
  <si>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</si>
  <si>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</si>
  <si>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</si>
  <si>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</si>
  <si>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</si>
  <si>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</si>
  <si>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</si>
  <si>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</si>
  <si>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</si>
  <si>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</si>
  <si>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</si>
  <si>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</si>
  <si>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</si>
  <si>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</si>
  <si>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</si>
  <si>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</si>
  <si>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</si>
  <si>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</si>
  <si>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</si>
  <si>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</si>
  <si>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</si>
  <si>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</si>
  <si>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</si>
  <si>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</si>
  <si>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</si>
  <si>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</si>
  <si>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</si>
  <si>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</si>
  <si>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</si>
  <si>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</si>
  <si>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</si>
  <si>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</si>
  <si>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</si>
  <si>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</si>
  <si>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</si>
  <si>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</si>
  <si>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</si>
  <si>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</si>
  <si>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</si>
  <si>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</si>
  <si>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</si>
  <si>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</si>
  <si>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</si>
  <si>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</si>
  <si>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</si>
  <si>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</si>
  <si>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</si>
  <si>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</si>
  <si>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</si>
  <si>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</si>
  <si>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</si>
  <si>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</si>
  <si>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</si>
  <si>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</si>
  <si>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</si>
  <si>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</si>
  <si>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</si>
  <si>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</si>
  <si>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</si>
  <si>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</si>
  <si>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</si>
  <si>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</si>
  <si>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</si>
  <si>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</si>
  <si>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</si>
  <si>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</si>
  <si>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</si>
  <si>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</si>
  <si>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</si>
  <si>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</si>
  <si>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</si>
  <si>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</si>
  <si>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</si>
  <si>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</si>
  <si>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</si>
  <si>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</si>
  <si>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</si>
  <si>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</si>
  <si>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</si>
  <si>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</si>
  <si>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</si>
  <si>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</si>
  <si>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</si>
  <si>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</si>
  <si>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</si>
  <si>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</si>
  <si>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</si>
  <si>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</si>
  <si>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</si>
  <si>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</si>
  <si>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</si>
  <si>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</si>
  <si>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</si>
  <si>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</si>
  <si>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</si>
  <si>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</si>
  <si>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</si>
  <si>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</si>
  <si>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</si>
  <si>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</si>
  <si>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</si>
  <si>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</si>
  <si>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</si>
  <si>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</si>
  <si>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</si>
  <si>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</si>
  <si>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</si>
  <si>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</si>
  <si>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</si>
  <si>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</si>
  <si>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</si>
  <si>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</si>
  <si>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</si>
  <si>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</si>
  <si>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</si>
  <si>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</si>
  <si>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</si>
  <si>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</si>
  <si>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</si>
  <si>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</si>
  <si>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</si>
  <si>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</si>
  <si>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</si>
  <si>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</si>
  <si>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</si>
  <si>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</si>
  <si>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</si>
  <si>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</si>
  <si>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</si>
  <si>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</si>
  <si>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</si>
  <si>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</si>
  <si>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</si>
  <si>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</si>
  <si>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</si>
  <si>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</si>
  <si>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</si>
  <si>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</si>
  <si>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</si>
  <si>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</si>
  <si>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</si>
  <si>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</si>
  <si>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</si>
  <si>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</si>
  <si>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</si>
  <si>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</si>
  <si>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</si>
  <si>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</si>
  <si>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</si>
  <si>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</si>
  <si>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</si>
  <si>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</si>
  <si>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</si>
  <si>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</si>
  <si>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</si>
  <si>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</si>
  <si>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</si>
  <si>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</si>
  <si>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</si>
  <si>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</si>
  <si>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</si>
  <si>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</si>
  <si>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</si>
  <si>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</si>
  <si>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</si>
  <si>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</si>
  <si>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</si>
  <si>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</si>
  <si>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</si>
  <si>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</si>
  <si>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</si>
  <si>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</si>
  <si>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</si>
  <si>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</si>
  <si>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</si>
  <si>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</si>
  <si>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</si>
  <si>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</si>
  <si>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</si>
  <si>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</si>
  <si>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</si>
  <si>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</si>
  <si>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</si>
  <si>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</si>
  <si>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</si>
  <si>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</si>
  <si>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</si>
  <si>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</si>
  <si>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</si>
  <si>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</si>
  <si>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</si>
  <si>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</si>
  <si>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</si>
  <si>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</si>
  <si>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</si>
  <si>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</si>
  <si>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</si>
  <si>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</si>
  <si>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</si>
  <si>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</si>
  <si>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</si>
  <si>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</si>
  <si>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</si>
  <si>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</si>
  <si>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</si>
  <si>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</si>
  <si>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</si>
  <si>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</si>
  <si>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</si>
  <si>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</si>
  <si>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</si>
  <si>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</si>
  <si>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</si>
  <si>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</si>
  <si>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</si>
  <si>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</si>
  <si>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</si>
  <si>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</si>
  <si>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</si>
  <si>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</si>
  <si>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</si>
  <si>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</si>
  <si>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</si>
  <si>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</si>
  <si>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</si>
  <si>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</si>
  <si>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</si>
  <si>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</si>
  <si>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</si>
  <si>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</si>
  <si>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</si>
  <si>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</si>
  <si>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</si>
  <si>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</si>
  <si>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</si>
  <si>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</si>
  <si>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</si>
  <si>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</si>
  <si>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</si>
  <si>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</si>
  <si>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</si>
  <si>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</si>
  <si>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</si>
  <si>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</si>
  <si>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</si>
  <si>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</si>
  <si>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</si>
  <si>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</si>
  <si>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</si>
  <si>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</si>
  <si>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</si>
  <si>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</si>
  <si>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</si>
  <si>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</si>
  <si>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</si>
  <si>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</si>
  <si>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</si>
  <si>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</si>
  <si>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</si>
  <si>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</si>
  <si>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</si>
  <si>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</si>
  <si>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</si>
  <si>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</si>
  <si>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</si>
  <si>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</si>
  <si>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</si>
  <si>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</si>
  <si>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</si>
  <si>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</si>
  <si>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</si>
  <si>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</si>
  <si>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</si>
  <si>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</si>
  <si>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</si>
  <si>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</si>
  <si>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</si>
  <si>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</si>
  <si>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</si>
  <si>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</si>
  <si>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</si>
  <si>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</si>
  <si>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</si>
  <si>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</si>
  <si>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</si>
  <si>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</si>
  <si>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</si>
  <si>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</si>
  <si>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</si>
  <si>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</si>
  <si>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</si>
  <si>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</si>
  <si>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</si>
  <si>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</si>
  <si>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</si>
  <si>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</si>
  <si>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</si>
  <si>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</si>
  <si>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</si>
  <si>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</si>
  <si>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</si>
  <si>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</si>
  <si>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</si>
  <si>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</si>
  <si>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</si>
  <si>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</si>
  <si>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</si>
  <si>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</si>
  <si>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</si>
  <si>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</si>
  <si>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</si>
  <si>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</si>
  <si>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</si>
  <si>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</si>
  <si>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</si>
  <si>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</si>
  <si>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</si>
  <si>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</si>
  <si>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</si>
  <si>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</si>
  <si>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</si>
  <si>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</si>
  <si>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</si>
  <si>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</si>
  <si>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</si>
  <si>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</si>
  <si>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</si>
  <si>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</si>
  <si>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</si>
  <si>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</si>
  <si>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</si>
  <si>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</si>
  <si>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</si>
  <si>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</si>
  <si>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</si>
  <si>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</si>
  <si>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</si>
  <si>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</si>
  <si>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</si>
  <si>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</si>
  <si>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</si>
  <si>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</si>
  <si>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</si>
  <si>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</si>
  <si>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</si>
  <si>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</si>
  <si>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</si>
  <si>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</si>
  <si>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</si>
  <si>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</si>
  <si>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</si>
  <si>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</si>
  <si>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</si>
  <si>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</si>
  <si>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</si>
  <si>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</si>
  <si>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</si>
  <si>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</si>
  <si>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</si>
  <si>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</si>
  <si>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</si>
  <si>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</si>
  <si>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</si>
  <si>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</si>
  <si>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</si>
  <si>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</si>
  <si>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</si>
  <si>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</si>
  <si>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</si>
  <si>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</si>
  <si>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</si>
  <si>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</si>
  <si>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</si>
  <si>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</si>
  <si>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</si>
  <si>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</si>
  <si>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</si>
  <si>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</si>
  <si>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</si>
  <si>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</si>
  <si>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</si>
  <si>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</si>
  <si>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</si>
  <si>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</si>
  <si>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</si>
  <si>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</si>
  <si>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</si>
  <si>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</si>
  <si>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</si>
  <si>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</si>
  <si>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</si>
  <si>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</si>
  <si>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</si>
  <si>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</si>
  <si>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</si>
  <si>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</si>
  <si>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</si>
  <si>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</si>
  <si>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</si>
  <si>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</si>
  <si>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</si>
  <si>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</si>
  <si>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</si>
  <si>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</si>
  <si>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</si>
  <si>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</si>
  <si>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</si>
  <si>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</si>
  <si>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</si>
  <si>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</si>
  <si>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</si>
  <si>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</si>
  <si>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</si>
  <si>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</si>
  <si>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</si>
  <si>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</si>
  <si>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</si>
  <si>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</si>
  <si>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</si>
  <si>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</si>
  <si>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</si>
  <si>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</si>
  <si>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</si>
  <si>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</si>
  <si>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</si>
  <si>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</si>
  <si>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</si>
  <si>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</si>
  <si>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</si>
  <si>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</si>
  <si>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</si>
  <si>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</si>
  <si>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</si>
  <si>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</si>
  <si>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</si>
  <si>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</si>
  <si>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</si>
  <si>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</si>
  <si>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</si>
  <si>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</si>
  <si>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</si>
  <si>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</si>
  <si>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</si>
  <si>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</si>
  <si>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</si>
  <si>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</si>
  <si>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</si>
  <si>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</si>
  <si>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</si>
  <si>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</si>
  <si>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</si>
  <si>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</si>
  <si>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</si>
  <si>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</si>
  <si>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</si>
  <si>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</si>
  <si>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</si>
  <si>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</si>
  <si>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</si>
  <si>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</si>
  <si>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</si>
  <si>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</si>
  <si>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</si>
  <si>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</si>
  <si>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</si>
  <si>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</si>
  <si>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</si>
  <si>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</si>
  <si>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</si>
  <si>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</si>
  <si>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</si>
  <si>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</si>
  <si>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</si>
  <si>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</si>
  <si>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</si>
  <si>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</si>
  <si>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</si>
  <si>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</si>
  <si>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</si>
  <si>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</si>
  <si>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</si>
  <si>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</si>
  <si>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</si>
  <si>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</si>
  <si>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</si>
  <si>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</si>
  <si>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</si>
  <si>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</si>
  <si>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</si>
  <si>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</si>
  <si>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</si>
  <si>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</si>
  <si>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</si>
  <si>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</si>
  <si>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</si>
  <si>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</si>
  <si>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</si>
  <si>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</si>
  <si>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</si>
  <si>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</si>
  <si>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</si>
  <si>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</si>
  <si>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</si>
  <si>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</si>
  <si>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</si>
  <si>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</si>
  <si>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</si>
  <si>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</si>
  <si>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</si>
  <si>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</si>
  <si>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</si>
  <si>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</si>
  <si>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</si>
  <si>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</si>
  <si>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</si>
  <si>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</si>
  <si>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</si>
  <si>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</si>
  <si>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</si>
  <si>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</si>
  <si>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</si>
  <si>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</si>
  <si>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</si>
  <si>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</si>
  <si>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</si>
  <si>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</si>
  <si>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</si>
  <si>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</si>
  <si>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</si>
  <si>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</si>
  <si>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</si>
  <si>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</si>
  <si>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</si>
  <si>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</si>
  <si>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</si>
  <si>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</si>
  <si>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</si>
  <si>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</si>
  <si>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</si>
  <si>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</si>
  <si>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</si>
  <si>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</si>
  <si>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</si>
  <si>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</si>
  <si>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</si>
  <si>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</si>
  <si>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</si>
  <si>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</si>
  <si>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</si>
  <si>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</si>
  <si>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</si>
  <si>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</si>
  <si>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</si>
  <si>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</si>
  <si>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</si>
  <si>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</si>
  <si>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</si>
  <si>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</si>
  <si>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</si>
  <si>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</si>
  <si>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</si>
  <si>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</si>
  <si>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</si>
  <si>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</si>
  <si>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</si>
  <si>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</si>
  <si>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</si>
  <si>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</si>
  <si>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</si>
  <si>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</si>
  <si>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</si>
  <si>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</si>
  <si>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</si>
  <si>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</si>
  <si>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</si>
  <si>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</si>
  <si>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</si>
  <si>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</si>
  <si>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</si>
  <si>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</si>
  <si>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</si>
  <si>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</si>
  <si>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</si>
  <si>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</si>
  <si>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</si>
  <si>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</si>
  <si>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</si>
  <si>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</si>
  <si>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</si>
  <si>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</si>
  <si>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</si>
  <si>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</si>
  <si>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</si>
  <si>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</si>
  <si>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</si>
  <si>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</si>
  <si>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</si>
  <si>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</si>
  <si>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</si>
  <si>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</si>
  <si>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</si>
  <si>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</si>
  <si>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</si>
  <si>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</si>
  <si>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</si>
  <si>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</si>
  <si>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</si>
  <si>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</si>
  <si>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</si>
  <si>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</si>
  <si>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</si>
  <si>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</si>
  <si>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</si>
  <si>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</si>
  <si>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</si>
  <si>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</si>
  <si>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</si>
  <si>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</si>
  <si>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</si>
  <si>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</si>
  <si>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</si>
  <si>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</si>
  <si>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</si>
  <si>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</si>
  <si>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</si>
  <si>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</si>
  <si>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</si>
  <si>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</si>
  <si>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</si>
  <si>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</si>
  <si>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</si>
  <si>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</si>
  <si>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</si>
  <si>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</si>
  <si>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</si>
  <si>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</si>
  <si>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</si>
  <si>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</si>
  <si>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</si>
  <si>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</si>
  <si>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</si>
  <si>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</si>
  <si>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</si>
  <si>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</si>
  <si>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</si>
  <si>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</si>
  <si>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</si>
  <si>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</si>
  <si>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</si>
  <si>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</si>
  <si>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</si>
  <si>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</si>
  <si>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</si>
  <si>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</si>
  <si>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</si>
  <si>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</si>
  <si>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</si>
  <si>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</si>
  <si>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</si>
  <si>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</si>
  <si>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</si>
  <si>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</si>
  <si>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</si>
  <si>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</si>
  <si>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</si>
  <si>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</si>
  <si>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</si>
  <si>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</si>
  <si>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</si>
  <si>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</si>
  <si>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</si>
  <si>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</si>
  <si>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</si>
  <si>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</si>
  <si>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</si>
  <si>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</si>
  <si>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</si>
  <si>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</si>
  <si>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</si>
  <si>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</si>
  <si>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</si>
  <si>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</si>
  <si>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</si>
  <si>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</si>
  <si>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</si>
  <si>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</si>
  <si>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</si>
  <si>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</si>
  <si>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</si>
  <si>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</si>
  <si>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</si>
  <si>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</si>
  <si>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</si>
  <si>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</si>
  <si>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</si>
  <si>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</si>
  <si>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</si>
  <si>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</si>
  <si>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</si>
  <si>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</si>
  <si>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</si>
  <si>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</si>
  <si>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</si>
  <si>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</si>
  <si>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</si>
  <si>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</si>
  <si>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</si>
  <si>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</si>
  <si>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</si>
  <si>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</si>
  <si>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</si>
  <si>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</si>
  <si>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</si>
  <si>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</si>
  <si>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</si>
  <si>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</si>
  <si>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</si>
  <si>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</si>
  <si>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</si>
  <si>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</si>
  <si>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</si>
  <si>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</si>
  <si>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</si>
  <si>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</si>
  <si>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</si>
  <si>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</si>
  <si>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</si>
  <si>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</si>
  <si>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</si>
  <si>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</si>
  <si>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</si>
  <si>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</si>
  <si>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</si>
  <si>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</si>
  <si>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</si>
  <si>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</si>
  <si>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</si>
  <si>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</si>
  <si>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</si>
  <si>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</si>
  <si>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</si>
  <si>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</si>
  <si>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</si>
  <si>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</si>
  <si>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</si>
  <si>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</si>
  <si>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</si>
  <si>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</si>
  <si>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</si>
  <si>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</si>
  <si>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</si>
  <si>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</si>
  <si>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</si>
  <si>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</si>
  <si>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</si>
  <si>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</si>
  <si>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</si>
  <si>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</si>
  <si>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</si>
  <si>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</si>
  <si>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</si>
  <si>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</si>
  <si>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</si>
  <si>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</si>
  <si>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</si>
  <si>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</si>
  <si>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</si>
  <si>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</si>
  <si>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</si>
  <si>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</si>
  <si>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</si>
  <si>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</si>
  <si>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</si>
  <si>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</si>
  <si>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</si>
  <si>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</si>
  <si>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</si>
  <si>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</si>
  <si>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</si>
  <si>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</si>
  <si>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</si>
  <si>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</si>
  <si>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</si>
  <si>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</si>
  <si>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</si>
  <si>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</si>
  <si>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</si>
  <si>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</si>
  <si>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</si>
  <si>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</si>
  <si>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</si>
  <si>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</si>
  <si>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</si>
  <si>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</si>
  <si>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</si>
  <si>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</si>
  <si>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</si>
  <si>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</si>
  <si>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</si>
  <si>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</si>
  <si>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</si>
  <si>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</si>
  <si>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</si>
  <si>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</si>
  <si>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</si>
  <si>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</si>
  <si>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</si>
  <si>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</si>
  <si>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</si>
  <si>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</si>
  <si>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</si>
  <si>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</si>
  <si>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</si>
  <si>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</si>
  <si>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</si>
  <si>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</si>
  <si>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</si>
  <si>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</si>
  <si>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</si>
  <si>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</si>
  <si>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</si>
  <si>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</si>
  <si>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</si>
  <si>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</si>
  <si>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</si>
  <si>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</si>
  <si>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</si>
  <si>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</si>
  <si>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</si>
  <si>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</si>
  <si>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</si>
  <si>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</si>
  <si>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</si>
  <si>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</si>
  <si>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</si>
  <si>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</si>
  <si>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</si>
  <si>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</si>
  <si>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</si>
  <si>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</si>
  <si>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</si>
  <si>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</si>
  <si>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</si>
  <si>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</si>
  <si>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</si>
  <si>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</si>
  <si>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</si>
  <si>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</si>
  <si>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</si>
  <si>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</si>
  <si>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</si>
  <si>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</si>
  <si>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</si>
  <si>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</si>
  <si>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</si>
  <si>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</si>
  <si>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</si>
  <si>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</si>
  <si>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</si>
  <si>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</si>
  <si>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</si>
  <si>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</si>
  <si>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</si>
  <si>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</si>
  <si>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</si>
  <si>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</si>
  <si>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</si>
  <si>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</si>
  <si>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</si>
  <si>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</si>
  <si>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</si>
  <si>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</si>
  <si>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</si>
  <si>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</si>
  <si>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</si>
  <si>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</si>
  <si>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</si>
  <si>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</si>
  <si>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</si>
  <si>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</si>
  <si>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</si>
  <si>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</si>
  <si>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</si>
  <si>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</si>
  <si>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</si>
  <si>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</si>
  <si>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</si>
  <si>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</si>
  <si>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</si>
  <si>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</si>
  <si>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</si>
  <si>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</si>
  <si>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</si>
  <si>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</si>
  <si>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</si>
  <si>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</si>
  <si>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</si>
  <si>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</si>
  <si>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</si>
  <si>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</si>
  <si>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</si>
  <si>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</si>
  <si>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</si>
  <si>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</si>
  <si>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</si>
  <si>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</si>
  <si>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</si>
  <si>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</si>
  <si>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</si>
  <si>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</si>
  <si>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</si>
  <si>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</si>
  <si>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</si>
  <si>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</si>
  <si>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</si>
  <si>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</si>
  <si>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</si>
  <si>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</si>
  <si>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</si>
  <si>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</si>
  <si>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</si>
  <si>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</si>
  <si>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</si>
  <si>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</si>
  <si>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</si>
  <si>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</si>
  <si>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</si>
  <si>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</si>
  <si>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</si>
  <si>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</si>
  <si>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</si>
  <si>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</si>
  <si>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</si>
  <si>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</si>
  <si>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</si>
  <si>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</si>
  <si>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</si>
  <si>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</si>
  <si>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</si>
  <si>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</si>
  <si>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</si>
  <si>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</si>
  <si>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</si>
  <si>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</si>
  <si>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</si>
  <si>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</si>
  <si>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</si>
  <si>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</si>
  <si>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</si>
  <si>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</si>
  <si>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</si>
  <si>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</si>
  <si>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</si>
  <si>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</si>
  <si>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</si>
  <si>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</si>
  <si>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</si>
  <si>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</si>
  <si>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</si>
  <si>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</si>
  <si>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</si>
  <si>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</si>
  <si>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</si>
  <si>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</si>
  <si>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</si>
  <si>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</si>
  <si>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</si>
  <si>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</si>
  <si>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</si>
  <si>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</si>
  <si>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</si>
  <si>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</si>
  <si>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</si>
  <si>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</si>
  <si>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</si>
  <si>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</si>
  <si>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</si>
  <si>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</si>
  <si>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</si>
  <si>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</si>
  <si>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</si>
  <si>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</si>
  <si>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</si>
  <si>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</si>
  <si>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</si>
  <si>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</si>
  <si>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</si>
  <si>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</si>
  <si>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</si>
  <si>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</si>
  <si>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</si>
  <si>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</si>
  <si>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</si>
  <si>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</si>
  <si>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</si>
  <si>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</si>
  <si>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</si>
  <si>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</si>
  <si>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</si>
  <si>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</si>
  <si>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</si>
  <si>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</si>
  <si>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</si>
  <si>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</si>
  <si>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</si>
  <si>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</si>
  <si>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</si>
  <si>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</si>
  <si>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</si>
  <si>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</si>
  <si>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</si>
  <si>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</si>
  <si>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</si>
  <si>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</si>
  <si>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</si>
  <si>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</si>
  <si>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</si>
  <si>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</si>
  <si>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</si>
  <si>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</si>
  <si>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</si>
  <si>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</si>
  <si>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</si>
  <si>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</si>
  <si>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</si>
  <si>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</si>
  <si>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</si>
  <si>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</si>
  <si>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</si>
  <si>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</si>
  <si>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</si>
  <si>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</si>
  <si>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</si>
  <si>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</si>
  <si>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</si>
  <si>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</si>
  <si>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</si>
  <si>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</si>
  <si>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</si>
  <si>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</si>
  <si>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</si>
  <si>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</si>
  <si>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</si>
  <si>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</si>
  <si>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</si>
  <si>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</si>
  <si>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</si>
  <si>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</si>
  <si>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</si>
  <si>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</si>
  <si>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</si>
  <si>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</si>
  <si>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</si>
  <si>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</si>
  <si>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</si>
  <si>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</si>
  <si>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</si>
  <si>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</si>
  <si>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</si>
  <si>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</si>
  <si>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</si>
  <si>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</si>
  <si>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</si>
  <si>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</si>
  <si>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</si>
  <si>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</si>
  <si>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</si>
  <si>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</si>
  <si>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</si>
  <si>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</si>
  <si>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</si>
  <si>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</si>
  <si>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</si>
  <si>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</si>
  <si>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</si>
  <si>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</si>
  <si>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</si>
  <si>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</si>
  <si>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</si>
  <si>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</si>
  <si>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</si>
  <si>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</si>
  <si>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</si>
  <si>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</si>
  <si>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</si>
  <si>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</si>
  <si>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</si>
  <si>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</si>
  <si>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</si>
  <si>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</si>
  <si>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</si>
  <si>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</si>
  <si>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</si>
  <si>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</si>
  <si>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</si>
  <si>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</si>
  <si>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</si>
  <si>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</si>
  <si>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</si>
  <si>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</si>
  <si>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</si>
  <si>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</si>
  <si>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</si>
  <si>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</si>
  <si>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</si>
  <si>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</si>
  <si>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</si>
  <si>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</si>
  <si>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</si>
  <si>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</si>
  <si>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</si>
  <si>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</si>
  <si>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</si>
  <si>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</si>
  <si>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</si>
  <si>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</si>
  <si>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</si>
  <si>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</si>
  <si>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</si>
  <si>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</si>
  <si>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</si>
  <si>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</si>
  <si>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</si>
  <si>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</si>
  <si>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</si>
  <si>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</si>
  <si>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</si>
  <si>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</si>
  <si>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</si>
  <si>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</si>
  <si>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</si>
  <si>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</si>
  <si>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</si>
  <si>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</si>
  <si>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</si>
  <si>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</si>
  <si>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</si>
  <si>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</si>
  <si>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</si>
  <si>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</si>
  <si>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</si>
  <si>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</si>
  <si>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</si>
  <si>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</si>
  <si>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</si>
  <si>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</si>
  <si>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</si>
  <si>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</si>
  <si>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</si>
  <si>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</si>
  <si>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</si>
  <si>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</si>
  <si>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</si>
  <si>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</si>
  <si>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</si>
  <si>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</si>
  <si>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</si>
  <si>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</si>
  <si>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</si>
  <si>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</si>
  <si>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</si>
  <si>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</si>
  <si>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</si>
  <si>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</si>
  <si>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</si>
  <si>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</si>
  <si>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</si>
  <si>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</si>
  <si>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</si>
  <si>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</si>
  <si>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</si>
  <si>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</si>
  <si>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</si>
  <si>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</si>
  <si>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</si>
  <si>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</si>
  <si>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</si>
  <si>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</si>
  <si>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</si>
  <si>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</si>
  <si>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</si>
  <si>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</si>
  <si>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</si>
  <si>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</si>
  <si>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</si>
  <si>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</si>
  <si>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</si>
  <si>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</si>
  <si>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</si>
  <si>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</si>
  <si>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</si>
  <si>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</si>
  <si>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</si>
  <si>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</si>
  <si>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</si>
  <si>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</si>
  <si>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</si>
  <si>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</si>
  <si>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</si>
  <si>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</si>
  <si>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</si>
  <si>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</si>
  <si>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</si>
  <si>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</si>
  <si>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</si>
  <si>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</si>
  <si>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</si>
  <si>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</si>
  <si>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</si>
  <si>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</si>
  <si>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</si>
  <si>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</si>
  <si>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</si>
  <si>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</si>
  <si>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</si>
  <si>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</si>
  <si>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</si>
  <si>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</si>
  <si>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</si>
  <si>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</si>
  <si>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</si>
  <si>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</si>
  <si>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</si>
  <si>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</si>
  <si>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</si>
  <si>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</si>
  <si>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</si>
  <si>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</si>
  <si>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</si>
  <si>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</si>
  <si>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</si>
  <si>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</si>
  <si>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</si>
  <si>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</si>
  <si>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</si>
  <si>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</si>
  <si>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</si>
  <si>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</si>
  <si>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</si>
  <si>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</si>
  <si>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</si>
  <si>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</si>
  <si>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</si>
  <si>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</si>
  <si>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</si>
  <si>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</si>
  <si>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</si>
  <si>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</si>
  <si>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</si>
  <si>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</si>
  <si>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</si>
  <si>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</si>
  <si>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</si>
  <si>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</si>
  <si>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</si>
  <si>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</si>
  <si>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</si>
  <si>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</si>
  <si>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</si>
  <si>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</si>
  <si>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</si>
  <si>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</si>
  <si>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</si>
  <si>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</si>
  <si>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</si>
  <si>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</si>
  <si>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</si>
  <si>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</si>
  <si>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</si>
  <si>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</si>
  <si>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</si>
  <si>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</si>
  <si>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</si>
  <si>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</si>
  <si>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</si>
  <si>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</si>
  <si>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</si>
  <si>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</si>
  <si>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</si>
  <si>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</si>
  <si>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</si>
  <si>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</si>
  <si>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</si>
  <si>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</si>
  <si>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</si>
  <si>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</si>
  <si>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</si>
  <si>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</si>
  <si>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</si>
  <si>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</si>
  <si>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</si>
  <si>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</si>
  <si>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</si>
  <si>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</si>
  <si>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</si>
  <si>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</si>
  <si>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</si>
  <si>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</si>
  <si>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</si>
  <si>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</si>
  <si>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</si>
  <si>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</si>
  <si>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</si>
  <si>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</si>
  <si>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</si>
  <si>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</si>
  <si>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</si>
  <si>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</si>
  <si>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</si>
  <si>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</si>
  <si>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</si>
  <si>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</si>
  <si>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</si>
  <si>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</si>
  <si>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</si>
  <si>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</si>
  <si>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</si>
  <si>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</si>
  <si>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</si>
  <si>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</si>
  <si>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</si>
  <si>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</si>
  <si>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</si>
  <si>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</si>
  <si>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</si>
  <si>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</si>
  <si>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</si>
  <si>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</si>
  <si>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</si>
  <si>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</si>
  <si>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</si>
  <si>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</si>
  <si>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</si>
  <si>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</si>
  <si>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</si>
  <si>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</si>
  <si>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</si>
  <si>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</si>
  <si>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</si>
  <si>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</si>
  <si>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</si>
  <si>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</si>
  <si>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</si>
  <si>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</si>
  <si>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</si>
  <si>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</si>
  <si>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</si>
  <si>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</si>
  <si>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</si>
  <si>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</si>
  <si>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</si>
  <si>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</si>
  <si>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</si>
  <si>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</si>
  <si>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</si>
  <si>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</si>
  <si>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</si>
  <si>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</si>
  <si>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</si>
  <si>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</si>
  <si>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</si>
  <si>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</si>
  <si>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</si>
  <si>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</si>
  <si>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</si>
  <si>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</si>
  <si>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</si>
  <si>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</si>
  <si>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</si>
  <si>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</si>
  <si>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</si>
  <si>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</si>
  <si>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</si>
  <si>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</si>
  <si>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</si>
  <si>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</si>
  <si>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</si>
  <si>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</si>
  <si>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</si>
  <si>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</si>
  <si>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</si>
  <si>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</si>
  <si>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</si>
  <si>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</si>
  <si>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</si>
  <si>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</si>
  <si>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</si>
  <si>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</si>
  <si>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</si>
  <si>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</si>
  <si>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</si>
  <si>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</si>
  <si>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</si>
  <si>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</si>
  <si>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</si>
  <si>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</si>
  <si>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</si>
  <si>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</si>
  <si>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</si>
  <si>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</si>
  <si>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</si>
  <si>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</si>
  <si>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</si>
  <si>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</si>
  <si>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</si>
  <si>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</si>
  <si>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</si>
  <si>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</si>
  <si>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</si>
  <si>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</si>
  <si>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</si>
  <si>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</si>
  <si>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</si>
  <si>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</si>
  <si>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</si>
  <si>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</si>
  <si>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</si>
  <si>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</si>
  <si>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</si>
  <si>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</si>
  <si>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</si>
  <si>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</si>
  <si>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</si>
  <si>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</si>
  <si>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</si>
  <si>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</si>
  <si>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</si>
  <si>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</si>
  <si>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</si>
  <si>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</si>
  <si>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</si>
  <si>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</si>
  <si>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</si>
  <si>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</si>
  <si>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</si>
  <si>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</si>
  <si>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</si>
  <si>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</si>
  <si>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</si>
  <si>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</si>
  <si>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</si>
  <si>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</si>
  <si>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</si>
  <si>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</si>
  <si>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</si>
  <si>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</si>
  <si>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</si>
  <si>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</si>
  <si>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</si>
  <si>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</si>
  <si>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</si>
  <si>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</si>
  <si>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</si>
  <si>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</si>
  <si>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</si>
  <si>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</si>
  <si>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</si>
  <si>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</si>
  <si>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</si>
  <si>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</si>
  <si>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</si>
  <si>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</si>
  <si>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</si>
  <si>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</si>
  <si>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</si>
  <si>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</si>
  <si>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</si>
  <si>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</si>
  <si>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</si>
  <si>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</si>
  <si>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</si>
  <si>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</si>
  <si>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</si>
  <si>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</si>
  <si>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</si>
  <si>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</si>
  <si>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</si>
  <si>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</si>
  <si>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</si>
  <si>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</si>
  <si>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</si>
  <si>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</si>
  <si>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</si>
  <si>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</si>
  <si>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</si>
  <si>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</si>
  <si>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</si>
  <si>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</si>
  <si>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</si>
  <si>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</si>
  <si>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</si>
  <si>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</si>
  <si>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</si>
  <si>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</si>
  <si>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</si>
  <si>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</si>
  <si>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</si>
  <si>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</si>
  <si>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</si>
  <si>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</si>
  <si>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</si>
  <si>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</si>
  <si>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</si>
  <si>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</si>
  <si>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</si>
  <si>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</si>
  <si>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</si>
  <si>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</si>
  <si>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</si>
  <si>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</si>
  <si>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</si>
  <si>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</si>
  <si>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</si>
  <si>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</si>
  <si>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</si>
  <si>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</si>
  <si>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</si>
  <si>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</si>
  <si>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</si>
  <si>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</si>
  <si>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</si>
  <si>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</si>
  <si>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</si>
  <si>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</si>
  <si>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</si>
  <si>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</si>
  <si>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</si>
  <si>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</si>
  <si>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</si>
  <si>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</si>
  <si>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</si>
  <si>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</si>
  <si>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</si>
  <si>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</si>
  <si>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</si>
  <si>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</si>
  <si>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</si>
  <si>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</si>
  <si>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</si>
  <si>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</si>
  <si>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</si>
  <si>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</si>
  <si>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</si>
  <si>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</si>
  <si>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</si>
  <si>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</si>
  <si>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</si>
  <si>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</si>
  <si>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</si>
  <si>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</si>
  <si>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</si>
  <si>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</si>
  <si>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</si>
  <si>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</si>
  <si>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</si>
  <si>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</si>
  <si>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</si>
  <si>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</si>
  <si>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</si>
  <si>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</si>
  <si>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</si>
  <si>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</si>
  <si>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</si>
  <si>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</si>
  <si>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</si>
  <si>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</si>
  <si>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</si>
  <si>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</si>
  <si>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</si>
  <si>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</si>
  <si>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</si>
  <si>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</si>
  <si>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</si>
  <si>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</si>
  <si>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</si>
  <si>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</si>
  <si>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</si>
  <si>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</si>
  <si>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</si>
  <si>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</si>
  <si>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</si>
  <si>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</si>
  <si>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</si>
  <si>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</si>
  <si>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</si>
  <si>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</si>
  <si>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</si>
  <si>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</si>
  <si>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</si>
  <si>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</si>
  <si>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</si>
  <si>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</si>
  <si>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</si>
  <si>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</si>
  <si>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</si>
  <si>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</si>
  <si>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</si>
  <si>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</si>
  <si>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</si>
  <si>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</si>
  <si>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</si>
  <si>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</si>
  <si>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</si>
  <si>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</si>
  <si>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</si>
  <si>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</si>
  <si>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</si>
  <si>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</si>
  <si>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</si>
  <si>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</si>
  <si>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</si>
  <si>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</si>
  <si>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</si>
  <si>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</si>
  <si>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</si>
  <si>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</si>
  <si>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</si>
  <si>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</si>
  <si>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</si>
  <si>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</si>
  <si>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</si>
  <si>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</si>
  <si>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</si>
  <si>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</si>
  <si>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</si>
  <si>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</si>
  <si>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</si>
  <si>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</si>
  <si>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</si>
  <si>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</si>
  <si>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</si>
  <si>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</si>
  <si>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</si>
  <si>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</si>
  <si>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</si>
  <si>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</si>
  <si>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</si>
  <si>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</si>
  <si>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</si>
  <si>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</si>
  <si>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</si>
  <si>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</si>
  <si>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</si>
  <si>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</si>
  <si>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</si>
  <si>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</si>
  <si>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</si>
  <si>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</si>
  <si>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</si>
  <si>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</si>
  <si>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</si>
  <si>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</si>
  <si>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</si>
  <si>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</si>
  <si>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</si>
  <si>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</si>
  <si>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</si>
  <si>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</si>
  <si>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</si>
  <si>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</si>
  <si>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</si>
  <si>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</si>
  <si>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</si>
  <si>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</si>
  <si>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</si>
  <si>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</si>
  <si>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</si>
  <si>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</si>
  <si>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</si>
  <si>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</si>
  <si>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</si>
  <si>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</si>
  <si>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</si>
  <si>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</si>
  <si>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</si>
  <si>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</si>
  <si>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</si>
  <si>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</si>
  <si>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</si>
  <si>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</si>
  <si>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</si>
  <si>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</si>
  <si>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</si>
  <si>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</si>
  <si>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</si>
  <si>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</si>
  <si>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</si>
  <si>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</si>
  <si>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</si>
  <si>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</si>
  <si>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</si>
  <si>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</si>
  <si>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</si>
  <si>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</si>
  <si>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</si>
  <si>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</si>
  <si>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</si>
  <si>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</si>
  <si>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</si>
  <si>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</si>
  <si>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</si>
  <si>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</si>
  <si>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</si>
  <si>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</si>
  <si>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</si>
  <si>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</si>
  <si>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</si>
  <si>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</si>
  <si>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</si>
  <si>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</si>
  <si>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</si>
  <si>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</si>
  <si>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</si>
  <si>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</si>
  <si>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</si>
  <si>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</si>
  <si>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</si>
  <si>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</si>
  <si>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</si>
  <si>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</si>
  <si>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</si>
  <si>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</si>
  <si>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</si>
  <si>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</si>
  <si>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</si>
  <si>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</si>
  <si>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</si>
  <si>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</si>
  <si>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</si>
  <si>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</si>
  <si>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</si>
  <si>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</si>
  <si>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</si>
  <si>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</si>
  <si>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</si>
  <si>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</si>
  <si>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</si>
  <si>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</si>
  <si>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</si>
  <si>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</si>
  <si>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</si>
  <si>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</si>
  <si>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</si>
  <si>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</si>
  <si>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</si>
  <si>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</si>
  <si>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</si>
  <si>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</si>
  <si>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</si>
  <si>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</si>
  <si>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</si>
  <si>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</si>
  <si>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</si>
  <si>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</si>
  <si>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</si>
  <si>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</si>
  <si>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</si>
  <si>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</si>
  <si>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</si>
  <si>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</si>
  <si>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</si>
  <si>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</si>
  <si>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</si>
  <si>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</si>
  <si>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</si>
  <si>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</si>
  <si>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</si>
  <si>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</si>
  <si>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</si>
  <si>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</si>
  <si>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</si>
  <si>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</si>
  <si>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</si>
  <si>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</si>
  <si>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</si>
  <si>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</si>
  <si>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</si>
  <si>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</si>
  <si>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</si>
  <si>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</si>
  <si>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</si>
  <si>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</si>
  <si>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</si>
  <si>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</si>
  <si>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</si>
  <si>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</si>
  <si>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</si>
  <si>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</si>
  <si>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</si>
  <si>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</si>
  <si>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</si>
  <si>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</si>
  <si>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</si>
  <si>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</si>
  <si>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</si>
  <si>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</si>
  <si>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</si>
  <si>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</si>
  <si>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</si>
  <si>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</si>
  <si>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</si>
  <si>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</si>
  <si>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</si>
  <si>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</si>
  <si>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</si>
  <si>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</si>
  <si>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</si>
  <si>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</si>
  <si>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</si>
  <si>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</si>
  <si>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</si>
  <si>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</si>
  <si>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</si>
  <si>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</si>
  <si>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</si>
  <si>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</si>
  <si>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</si>
  <si>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</si>
  <si>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</si>
  <si>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</si>
  <si>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</si>
  <si>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</si>
  <si>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</si>
  <si>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</si>
  <si>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</si>
  <si>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</si>
  <si>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</si>
  <si>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</si>
  <si>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</si>
  <si>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</si>
  <si>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</si>
  <si>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</si>
  <si>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</si>
  <si>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</si>
  <si>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</si>
  <si>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</si>
  <si>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</si>
  <si>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</si>
  <si>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</si>
  <si>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</si>
  <si>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</si>
  <si>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</si>
  <si>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</si>
  <si>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</si>
  <si>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</si>
  <si>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</si>
  <si>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</si>
  <si>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</si>
  <si>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</si>
  <si>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</si>
  <si>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</si>
  <si>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</si>
  <si>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</si>
  <si>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</si>
  <si>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</si>
  <si>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</si>
  <si>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</si>
  <si>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</si>
  <si>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</si>
  <si>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</si>
  <si>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</si>
  <si>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</si>
  <si>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</si>
  <si>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</si>
  <si>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</si>
  <si>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</si>
  <si>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</si>
  <si>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</si>
  <si>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</si>
  <si>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</si>
  <si>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</si>
  <si>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</si>
  <si>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</si>
  <si>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</si>
  <si>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</si>
  <si>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</si>
  <si>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</si>
  <si>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</si>
  <si>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</si>
  <si>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</si>
  <si>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</si>
  <si>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</si>
  <si>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</si>
  <si>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</si>
  <si>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</si>
  <si>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</si>
  <si>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</si>
  <si>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</si>
  <si>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</si>
  <si>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</si>
  <si>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</si>
  <si>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</si>
  <si>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</si>
  <si>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</si>
  <si>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</si>
  <si>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</si>
  <si>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</si>
  <si>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</si>
  <si>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</si>
  <si>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</si>
  <si>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</si>
  <si>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</si>
  <si>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</si>
  <si>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</si>
  <si>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</si>
  <si>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</si>
  <si>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</si>
  <si>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</si>
  <si>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</si>
  <si>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</si>
  <si>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</si>
  <si>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</si>
  <si>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</si>
  <si>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</si>
  <si>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</si>
  <si>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</si>
  <si>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</si>
  <si>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</si>
  <si>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</si>
  <si>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</si>
  <si>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</si>
  <si>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</si>
  <si>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</si>
  <si>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</si>
  <si>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</si>
  <si>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</si>
  <si>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</si>
  <si>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</si>
  <si>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</si>
  <si>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</si>
  <si>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</si>
  <si>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</si>
  <si>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</si>
  <si>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</si>
  <si>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</si>
  <si>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</si>
  <si>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</si>
  <si>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</si>
  <si>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</si>
  <si>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</si>
  <si>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</si>
  <si>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</si>
  <si>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</si>
  <si>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</si>
  <si>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</si>
  <si>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</si>
  <si>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</si>
  <si>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</si>
  <si>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</si>
  <si>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</si>
  <si>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</si>
  <si>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</si>
  <si>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</si>
  <si>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</si>
  <si>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</si>
  <si>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</si>
  <si>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</si>
  <si>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</si>
  <si>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</si>
  <si>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</si>
  <si>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</si>
  <si>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</si>
  <si>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</si>
  <si>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</si>
  <si>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</si>
  <si>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</si>
  <si>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</si>
  <si>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</si>
  <si>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</si>
  <si>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</si>
  <si>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</si>
  <si>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</si>
  <si>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</si>
  <si>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</si>
  <si>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</si>
  <si>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</si>
  <si>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</si>
  <si>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</si>
  <si>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</si>
  <si>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</si>
  <si>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</si>
  <si>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</si>
  <si>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</si>
  <si>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</si>
  <si>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</si>
  <si>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</si>
  <si>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</si>
  <si>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</si>
  <si>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</si>
  <si>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</si>
  <si>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</si>
  <si>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</si>
  <si>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</si>
  <si>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</si>
  <si>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</si>
  <si>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</si>
  <si>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</si>
  <si>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</si>
  <si>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</si>
  <si>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</si>
  <si>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</si>
  <si>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</si>
  <si>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</si>
  <si>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</si>
  <si>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</si>
  <si>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</si>
  <si>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</si>
  <si>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</si>
  <si>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</si>
  <si>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</si>
  <si>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</si>
  <si>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</si>
  <si>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</si>
  <si>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</si>
  <si>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</si>
  <si>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</si>
  <si>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</si>
  <si>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</si>
  <si>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</si>
  <si>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</si>
  <si>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</si>
  <si>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</si>
  <si>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</si>
  <si>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</si>
  <si>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</si>
  <si>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</si>
  <si>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</si>
  <si>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</si>
  <si>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</si>
  <si>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</si>
  <si>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</si>
  <si>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</si>
  <si>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</si>
  <si>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</si>
  <si>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</si>
  <si>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</si>
  <si>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</si>
  <si>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</si>
  <si>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</si>
  <si>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</si>
  <si>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</si>
  <si>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</si>
  <si>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</si>
  <si>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</si>
  <si>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</si>
  <si>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</si>
  <si>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</si>
  <si>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</si>
  <si>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</si>
  <si>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</si>
  <si>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</si>
  <si>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</si>
  <si>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</si>
  <si>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</si>
  <si>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</si>
  <si>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</si>
  <si>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</si>
  <si>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</si>
  <si>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</si>
  <si>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</si>
  <si>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</si>
  <si>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</si>
  <si>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</si>
  <si>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</si>
  <si>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</si>
  <si>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</si>
  <si>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</si>
  <si>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</si>
  <si>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</si>
  <si>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</si>
  <si>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</si>
  <si>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</si>
  <si>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</si>
  <si>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</si>
  <si>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</si>
  <si>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</si>
  <si>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</si>
  <si>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</si>
  <si>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</si>
  <si>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</si>
  <si>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</si>
  <si>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</si>
  <si>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</si>
  <si>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</si>
  <si>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</si>
  <si>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</si>
  <si>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</si>
  <si>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</si>
  <si>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</si>
  <si>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</si>
  <si>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</si>
  <si>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</si>
  <si>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</si>
  <si>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</si>
  <si>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</si>
  <si>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</si>
  <si>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</si>
  <si>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</si>
  <si>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</si>
  <si>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</si>
  <si>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</si>
  <si>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</si>
  <si>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</si>
  <si>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</si>
  <si>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</si>
  <si>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</si>
  <si>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</si>
  <si>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</si>
  <si>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</si>
  <si>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</si>
  <si>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</si>
  <si>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</si>
  <si>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</si>
  <si>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</si>
  <si>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</si>
  <si>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</si>
  <si>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</si>
  <si>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</si>
  <si>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</si>
  <si>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</si>
  <si>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</si>
  <si>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</si>
  <si>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</si>
  <si>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</si>
  <si>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</si>
  <si>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</si>
  <si>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</si>
  <si>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</si>
  <si>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</si>
  <si>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</si>
  <si>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</si>
  <si>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</si>
  <si>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</si>
  <si>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</si>
  <si>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</si>
  <si>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</si>
  <si>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</si>
  <si>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</si>
  <si>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</si>
  <si>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</si>
  <si>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</si>
  <si>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</si>
  <si>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</si>
  <si>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</si>
  <si>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</si>
  <si>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</si>
  <si>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</si>
  <si>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</si>
  <si>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</si>
  <si>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</si>
  <si>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</si>
  <si>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</si>
  <si>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</si>
  <si>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</si>
  <si>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</si>
  <si>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</si>
  <si>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</si>
  <si>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</si>
  <si>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</si>
  <si>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</si>
  <si>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</si>
  <si>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</si>
  <si>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</si>
  <si>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</si>
  <si>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</si>
  <si>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</si>
  <si>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</si>
  <si>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</si>
  <si>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</si>
  <si>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</si>
  <si>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</si>
  <si>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</si>
  <si>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</si>
  <si>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</si>
  <si>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</si>
  <si>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</si>
  <si>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</si>
  <si>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</si>
  <si>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</si>
  <si>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</si>
  <si>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</si>
  <si>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</si>
  <si>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</si>
  <si>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</si>
  <si>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</si>
  <si>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</si>
  <si>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</si>
  <si>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</si>
  <si>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</si>
  <si>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</si>
  <si>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</si>
  <si>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</si>
  <si>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</si>
  <si>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</si>
  <si>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</si>
  <si>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</si>
  <si>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</si>
  <si>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</si>
  <si>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</si>
  <si>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</si>
  <si>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</si>
  <si>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</si>
  <si>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</si>
  <si>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</si>
  <si>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</si>
  <si>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</si>
  <si>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</si>
  <si>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</si>
  <si>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</si>
  <si>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</si>
  <si>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</si>
  <si>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</si>
  <si>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</si>
  <si>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</si>
  <si>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</si>
  <si>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</si>
  <si>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</si>
  <si>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</si>
  <si>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</si>
  <si>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</si>
  <si>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</si>
  <si>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</si>
  <si>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</si>
  <si>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</si>
  <si>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</si>
  <si>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</si>
  <si>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</si>
  <si>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</si>
  <si>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</si>
  <si>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</si>
  <si>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</si>
  <si>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</si>
  <si>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</si>
  <si>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</si>
  <si>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</si>
  <si>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</si>
  <si>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</si>
  <si>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</si>
  <si>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</si>
  <si>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</si>
  <si>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</si>
  <si>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</si>
  <si>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</si>
  <si>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</si>
  <si>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</si>
  <si>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</si>
  <si>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</si>
  <si>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</si>
  <si>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</si>
  <si>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</si>
  <si>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</si>
  <si>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</si>
  <si>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</si>
  <si>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</si>
  <si>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</si>
  <si>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</si>
  <si>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</si>
  <si>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</si>
  <si>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</si>
  <si>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</si>
  <si>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</si>
  <si>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</si>
  <si>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</si>
  <si>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</si>
  <si>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</si>
  <si>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</si>
  <si>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</si>
  <si>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</si>
  <si>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</si>
  <si>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</si>
  <si>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</si>
  <si>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</si>
  <si>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</si>
  <si>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</si>
  <si>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</si>
  <si>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</si>
  <si>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</si>
  <si>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</si>
  <si>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</si>
  <si>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</si>
  <si>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</si>
  <si>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</si>
  <si>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</si>
  <si>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</si>
  <si>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</si>
  <si>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</si>
  <si>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</si>
  <si>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</si>
  <si>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</si>
  <si>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</si>
  <si>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</si>
  <si>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</si>
  <si>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</si>
  <si>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</si>
  <si>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</si>
  <si>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</si>
  <si>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</si>
  <si>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</si>
  <si>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</si>
  <si>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</si>
  <si>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</si>
  <si>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</si>
  <si>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</si>
  <si>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</si>
  <si>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</si>
  <si>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</si>
  <si>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</si>
  <si>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</si>
  <si>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</si>
  <si>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</si>
  <si>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</si>
  <si>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</si>
  <si>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</si>
  <si>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</si>
  <si>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</si>
  <si>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</si>
  <si>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</si>
  <si>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</si>
  <si>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</si>
  <si>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</si>
  <si>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</si>
  <si>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</si>
  <si>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</si>
  <si>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</si>
  <si>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</si>
  <si>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</si>
  <si>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</si>
  <si>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</si>
  <si>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</si>
  <si>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</si>
  <si>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</si>
  <si>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</si>
  <si>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</si>
  <si>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</si>
  <si>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</si>
  <si>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</si>
  <si>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</si>
  <si>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</si>
  <si>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</si>
  <si>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</si>
  <si>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</si>
  <si>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</si>
  <si>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</si>
  <si>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</si>
  <si>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</si>
  <si>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</si>
  <si>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</si>
  <si>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</si>
  <si>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</si>
  <si>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</si>
  <si>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</si>
  <si>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</si>
  <si>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</si>
  <si>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</si>
  <si>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</si>
  <si>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</si>
  <si>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</si>
  <si>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</si>
  <si>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</si>
  <si>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</si>
  <si>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</si>
  <si>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</si>
  <si>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</si>
  <si>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</si>
  <si>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</si>
  <si>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</si>
  <si>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</si>
  <si>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</si>
  <si>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</si>
  <si>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</si>
  <si>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</si>
  <si>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</si>
  <si>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</si>
  <si>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</si>
  <si>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</si>
  <si>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</si>
  <si>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</si>
  <si>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</si>
  <si>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</si>
  <si>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</si>
  <si>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</si>
  <si>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</si>
  <si>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</si>
  <si>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</si>
  <si>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</si>
  <si>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</si>
  <si>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</si>
  <si>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</si>
  <si>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</si>
  <si>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</si>
  <si>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</si>
  <si>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</si>
  <si>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</si>
  <si>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</si>
  <si>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</si>
  <si>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</si>
  <si>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</si>
  <si>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</si>
  <si>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</si>
  <si>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</si>
  <si>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</si>
  <si>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</si>
  <si>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</si>
  <si>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</si>
  <si>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</si>
  <si>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</si>
  <si>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</si>
  <si>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</si>
  <si>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</si>
  <si>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</si>
  <si>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</si>
  <si>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</si>
  <si>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</si>
  <si>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</si>
  <si>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</si>
  <si>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</si>
  <si>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</si>
  <si>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</si>
  <si>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</si>
  <si>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</si>
  <si>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</si>
  <si>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</si>
  <si>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</si>
  <si>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</si>
  <si>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</si>
  <si>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</si>
  <si>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</si>
  <si>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</si>
  <si>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</si>
  <si>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</si>
  <si>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</si>
  <si>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</si>
  <si>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</si>
  <si>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</si>
  <si>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</si>
  <si>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</si>
  <si>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</si>
  <si>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</si>
  <si>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</si>
  <si>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</si>
  <si>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</si>
  <si>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</si>
  <si>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</si>
  <si>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</si>
  <si>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</si>
  <si>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</si>
  <si>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</si>
  <si>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</si>
  <si>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</si>
  <si>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</si>
  <si>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</si>
  <si>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</si>
  <si>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</si>
  <si>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</si>
  <si>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</si>
  <si>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</si>
  <si>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</si>
  <si>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</si>
  <si>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</si>
  <si>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</si>
  <si>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</si>
  <si>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</si>
  <si>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</si>
  <si>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</si>
  <si>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</si>
  <si>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</si>
  <si>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</si>
  <si>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</si>
  <si>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</si>
  <si>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</si>
  <si>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</si>
  <si>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</si>
  <si>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</si>
  <si>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</si>
  <si>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</si>
  <si>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</si>
  <si>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</si>
  <si>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</si>
  <si>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</si>
  <si>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</si>
  <si>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</si>
  <si>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</si>
  <si>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</si>
  <si>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</si>
  <si>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</si>
  <si>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</si>
  <si>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</si>
  <si>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</si>
  <si>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</si>
  <si>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</si>
  <si>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</si>
  <si>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</si>
  <si>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</si>
  <si>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</si>
  <si>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</si>
  <si>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</si>
  <si>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</si>
  <si>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</si>
  <si>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</si>
  <si>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</si>
  <si>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</si>
  <si>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</si>
  <si>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</si>
  <si>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</si>
  <si>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</si>
  <si>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</si>
  <si>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</si>
  <si>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</si>
  <si>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</si>
  <si>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</si>
  <si>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</si>
  <si>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</si>
  <si>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</si>
  <si>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</si>
  <si>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</si>
  <si>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</si>
  <si>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</si>
  <si>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</si>
  <si>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</si>
  <si>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</si>
  <si>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</si>
  <si>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</si>
  <si>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</si>
  <si>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</si>
  <si>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</si>
  <si>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</si>
  <si>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</si>
  <si>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</si>
  <si>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</si>
  <si>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</si>
  <si>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</si>
  <si>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</si>
  <si>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</si>
  <si>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</si>
  <si>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</si>
  <si>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</si>
  <si>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</si>
  <si>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</si>
  <si>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</si>
  <si>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</si>
  <si>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</si>
  <si>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</si>
  <si>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</si>
  <si>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</si>
  <si>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</si>
  <si>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</si>
  <si>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</si>
  <si>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</si>
  <si>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</si>
  <si>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</si>
  <si>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</si>
  <si>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</si>
  <si>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</si>
  <si>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</si>
  <si>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</si>
  <si>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</si>
  <si>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</si>
  <si>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</si>
  <si>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</si>
  <si>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</si>
  <si>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</si>
  <si>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</si>
  <si>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</si>
  <si>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</si>
  <si>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</si>
  <si>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</si>
  <si>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</si>
  <si>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</si>
  <si>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</si>
  <si>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</si>
  <si>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</si>
  <si>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</si>
  <si>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</si>
  <si>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</si>
  <si>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</si>
  <si>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</si>
  <si>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</si>
  <si>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</si>
  <si>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</si>
  <si>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</si>
  <si>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</si>
  <si>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</si>
  <si>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</si>
  <si>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</si>
  <si>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</si>
  <si>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</si>
  <si>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</si>
  <si>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</si>
  <si>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</si>
  <si>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</si>
  <si>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</si>
  <si>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</si>
  <si>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</si>
  <si>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</si>
  <si>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</si>
  <si>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</si>
  <si>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</si>
  <si>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</si>
  <si>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</si>
  <si>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</si>
  <si>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</si>
  <si>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</si>
  <si>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</si>
  <si>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</si>
  <si>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</si>
  <si>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</si>
  <si>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</si>
  <si>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</si>
  <si>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</si>
  <si>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</si>
  <si>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</si>
  <si>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</si>
  <si>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</si>
  <si>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</si>
  <si>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</si>
  <si>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</si>
  <si>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</si>
  <si>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</si>
  <si>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</si>
  <si>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</si>
  <si>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</si>
  <si>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</si>
  <si>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</si>
  <si>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</si>
  <si>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</si>
  <si>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</si>
  <si>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</si>
  <si>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</si>
  <si>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</si>
  <si>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</si>
  <si>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</si>
  <si>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</si>
  <si>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</si>
  <si>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</si>
  <si>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</si>
  <si>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</si>
  <si>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</si>
  <si>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</si>
  <si>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</si>
  <si>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</si>
  <si>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</si>
  <si>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</si>
  <si>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</si>
  <si>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</si>
  <si>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</si>
  <si>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</si>
  <si>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</si>
  <si>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</si>
  <si>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</si>
  <si>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</si>
  <si>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</si>
  <si>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</si>
  <si>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</si>
  <si>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</si>
  <si>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</si>
  <si>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</si>
  <si>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</si>
  <si>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</si>
  <si>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</si>
  <si>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</si>
  <si>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</si>
  <si>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</si>
  <si>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</si>
  <si>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</si>
  <si>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</si>
  <si>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</si>
  <si>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</si>
  <si>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</si>
  <si>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</si>
  <si>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</si>
  <si>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</si>
  <si>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</si>
  <si>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</si>
  <si>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</si>
  <si>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</si>
  <si>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</si>
  <si>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</si>
  <si>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</si>
  <si>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</si>
  <si>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</si>
  <si>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</si>
  <si>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</si>
  <si>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</si>
  <si>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</si>
  <si>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</si>
  <si>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</si>
  <si>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</si>
  <si>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</si>
  <si>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</si>
  <si>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</si>
  <si>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</si>
  <si>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</si>
  <si>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</si>
  <si>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</si>
  <si>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</si>
  <si>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</si>
  <si>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</si>
  <si>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</si>
  <si>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</si>
  <si>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</si>
  <si>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</si>
  <si>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</si>
  <si>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</si>
  <si>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</si>
  <si>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</si>
  <si>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</si>
  <si>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</si>
  <si>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</si>
  <si>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</si>
  <si>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</si>
  <si>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</si>
  <si>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</si>
  <si>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</si>
  <si>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</si>
  <si>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</si>
  <si>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</si>
  <si>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</si>
  <si>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</si>
  <si>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</si>
  <si>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</si>
  <si>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</si>
  <si>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</si>
  <si>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</si>
  <si>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</si>
  <si>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</si>
  <si>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</si>
  <si>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</si>
  <si>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</si>
  <si>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</si>
  <si>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</si>
  <si>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</si>
  <si>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</si>
  <si>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</si>
  <si>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</si>
  <si>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</si>
  <si>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</si>
  <si>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</si>
  <si>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</si>
  <si>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</si>
  <si>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</si>
  <si>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</si>
  <si>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</si>
  <si>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</si>
  <si>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</si>
  <si>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</si>
  <si>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</si>
  <si>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</si>
  <si>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</si>
  <si>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</si>
  <si>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</si>
  <si>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</si>
  <si>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</si>
  <si>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</si>
  <si>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</si>
  <si>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</si>
  <si>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</si>
  <si>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</si>
  <si>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</si>
  <si>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</si>
  <si>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</si>
  <si>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</si>
  <si>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</si>
  <si>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</si>
  <si>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</si>
  <si>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</si>
  <si>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</si>
  <si>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</si>
  <si>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</si>
  <si>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</si>
  <si>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</si>
  <si>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</si>
  <si>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</si>
  <si>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</si>
  <si>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</si>
  <si>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</si>
  <si>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</si>
  <si>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</si>
  <si>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</si>
  <si>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</si>
  <si>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</si>
  <si>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</si>
  <si>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</si>
  <si>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</si>
  <si>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</si>
  <si>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</si>
  <si>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</si>
  <si>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</si>
  <si>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</si>
  <si>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</si>
  <si>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</si>
  <si>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</si>
  <si>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</si>
  <si>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</si>
  <si>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</si>
  <si>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</si>
  <si>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</si>
  <si>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</si>
  <si>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</si>
  <si>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</si>
  <si>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</si>
  <si>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</si>
  <si>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</si>
  <si>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</si>
  <si>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</si>
  <si>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</si>
  <si>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</si>
  <si>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</si>
  <si>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</si>
  <si>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</si>
  <si>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</si>
  <si>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</si>
  <si>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</si>
  <si>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</si>
  <si>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</si>
  <si>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</si>
  <si>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</si>
  <si>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</si>
  <si>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</si>
  <si>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</si>
  <si>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</si>
  <si>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</si>
  <si>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</si>
  <si>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</si>
  <si>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</si>
  <si>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</si>
  <si>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</si>
  <si>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</si>
  <si>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</si>
  <si>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</si>
  <si>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</si>
  <si>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</si>
  <si>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</si>
  <si>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</si>
  <si>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</si>
  <si>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</si>
  <si>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</si>
  <si>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</si>
  <si>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</si>
  <si>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</si>
  <si>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</si>
  <si>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</si>
  <si>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</si>
  <si>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</si>
  <si>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</si>
  <si>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</si>
  <si>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</si>
  <si>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</si>
  <si>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</si>
  <si>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</si>
  <si>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</si>
  <si>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</si>
  <si>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</si>
  <si>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</si>
  <si>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</si>
  <si>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</si>
  <si>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</si>
  <si>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</si>
  <si>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</si>
  <si>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</si>
  <si>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</si>
  <si>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</si>
  <si>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</si>
  <si>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</si>
  <si>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</si>
  <si>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</si>
  <si>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</si>
  <si>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</si>
  <si>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</si>
  <si>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</si>
  <si>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</si>
  <si>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</si>
  <si>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</si>
  <si>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</si>
  <si>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</si>
  <si>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</si>
  <si>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</si>
  <si>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</si>
  <si>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</si>
  <si>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</si>
  <si>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</si>
  <si>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</si>
  <si>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</si>
  <si>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</si>
  <si>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</si>
  <si>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</si>
  <si>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</si>
  <si>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</si>
  <si>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</si>
  <si>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</si>
  <si>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</si>
  <si>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</si>
  <si>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</si>
  <si>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</si>
  <si>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</si>
  <si>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</si>
  <si>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</si>
  <si>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</si>
  <si>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</si>
  <si>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</si>
  <si>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</si>
  <si>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</si>
  <si>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</si>
  <si>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</si>
  <si>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</si>
  <si>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</si>
  <si>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</si>
  <si>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</si>
  <si>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</si>
  <si>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</si>
  <si>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</si>
  <si>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</si>
  <si>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</si>
  <si>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</si>
  <si>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</si>
  <si>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</si>
  <si>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</si>
  <si>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</si>
  <si>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</si>
  <si>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</si>
  <si>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</si>
  <si>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</si>
  <si>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</si>
  <si>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</si>
  <si>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</si>
  <si>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</si>
  <si>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</si>
  <si>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</si>
  <si>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</si>
  <si>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</si>
  <si>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</si>
  <si>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</si>
  <si>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</si>
  <si>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</si>
  <si>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</si>
  <si>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</si>
  <si>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</si>
  <si>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</si>
  <si>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</si>
  <si>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</si>
  <si>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</si>
  <si>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</si>
  <si>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</si>
  <si>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</si>
  <si>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</si>
  <si>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</si>
  <si>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</si>
  <si>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</si>
  <si>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</si>
  <si>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</si>
  <si>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</si>
  <si>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</si>
  <si>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</si>
  <si>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</si>
  <si>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</si>
  <si>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</si>
  <si>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</si>
  <si>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</si>
  <si>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</si>
  <si>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</si>
  <si>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</si>
  <si>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</si>
  <si>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</si>
  <si>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</si>
  <si>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</si>
  <si>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</si>
  <si>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</si>
  <si>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</si>
  <si>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</si>
  <si>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</si>
  <si>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</si>
  <si>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</si>
  <si>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</si>
  <si>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</si>
  <si>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</si>
  <si>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</si>
  <si>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</si>
  <si>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</si>
  <si>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</si>
  <si>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</si>
  <si>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</si>
  <si>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</si>
  <si>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</si>
  <si>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</si>
  <si>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</si>
  <si>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</si>
  <si>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</si>
  <si>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</si>
  <si>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</si>
  <si>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</si>
  <si>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</si>
  <si>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</si>
  <si>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</si>
  <si>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</si>
  <si>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</si>
  <si>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</si>
  <si>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</si>
  <si>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</si>
  <si>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</si>
  <si>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</si>
  <si>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</si>
  <si>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</si>
  <si>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</si>
  <si>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</si>
  <si>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</si>
  <si>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</si>
  <si>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</si>
  <si>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</si>
  <si>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</si>
  <si>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</si>
  <si>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</si>
  <si>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</si>
  <si>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</si>
  <si>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</si>
  <si>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</si>
  <si>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</si>
  <si>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</si>
  <si>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</si>
  <si>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</si>
  <si>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</si>
  <si>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</si>
  <si>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</si>
  <si>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</si>
  <si>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</si>
  <si>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</si>
  <si>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</si>
  <si>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</si>
  <si>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</si>
  <si>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</si>
  <si>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</si>
  <si>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</si>
  <si>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</si>
  <si>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</si>
  <si>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</si>
  <si>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</si>
  <si>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</si>
  <si>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</si>
  <si>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</si>
  <si>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</si>
  <si>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</si>
  <si>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</si>
  <si>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</si>
  <si>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</si>
  <si>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</si>
  <si>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</si>
  <si>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</si>
  <si>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</si>
  <si>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</si>
  <si>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</si>
  <si>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</si>
  <si>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</si>
  <si>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</si>
  <si>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</si>
  <si>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</si>
  <si>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</si>
  <si>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</si>
  <si>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</si>
  <si>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</si>
  <si>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</si>
  <si>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</si>
  <si>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</si>
  <si>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</si>
  <si>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</si>
  <si>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</si>
  <si>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</si>
  <si>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</si>
  <si>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</si>
  <si>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</si>
  <si>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</si>
  <si>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</si>
  <si>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</si>
  <si>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</si>
  <si>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</si>
  <si>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</si>
  <si>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</si>
  <si>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</si>
  <si>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</si>
  <si>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</si>
  <si>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</si>
  <si>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</si>
  <si>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</si>
  <si>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</si>
  <si>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</si>
  <si>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</si>
  <si>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</si>
  <si>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</si>
  <si>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</si>
  <si>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</si>
  <si>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</si>
  <si>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</si>
  <si>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</si>
  <si>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</si>
  <si>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</si>
  <si>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</si>
  <si>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</si>
  <si>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</si>
  <si>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</si>
  <si>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</si>
  <si>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</si>
  <si>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</si>
  <si>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</si>
  <si>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</si>
  <si>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</si>
  <si>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</si>
  <si>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</si>
  <si>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</si>
  <si>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</si>
  <si>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</si>
  <si>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</si>
  <si>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</si>
  <si>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</si>
  <si>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</si>
  <si>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</si>
  <si>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</si>
  <si>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</si>
  <si>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</si>
  <si>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</si>
  <si>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</si>
  <si>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</si>
  <si>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</si>
  <si>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</si>
  <si>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</si>
  <si>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</si>
  <si>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</si>
  <si>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</si>
  <si>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</si>
  <si>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</si>
  <si>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</si>
  <si>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</si>
  <si>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</si>
  <si>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</si>
  <si>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</si>
  <si>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</si>
  <si>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</si>
  <si>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</si>
  <si>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</si>
  <si>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</si>
  <si>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</si>
  <si>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</si>
  <si>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</si>
  <si>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</si>
  <si>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</si>
  <si>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</si>
  <si>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</si>
  <si>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</si>
  <si>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</si>
  <si>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</si>
  <si>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</si>
  <si>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</si>
  <si>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</si>
  <si>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</si>
  <si>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</si>
  <si>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</si>
  <si>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</si>
  <si>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</si>
  <si>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</si>
  <si>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</si>
  <si>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</si>
  <si>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</si>
  <si>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</si>
  <si>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</si>
  <si>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</si>
  <si>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</si>
  <si>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</si>
  <si>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</si>
  <si>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</si>
  <si>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</si>
  <si>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</si>
  <si>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</si>
  <si>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</si>
  <si>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</si>
  <si>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</si>
  <si>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</si>
  <si>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</si>
  <si>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</si>
  <si>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</si>
  <si>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</si>
  <si>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</si>
  <si>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</si>
  <si>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</si>
  <si>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</si>
  <si>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</si>
  <si>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</si>
  <si>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</si>
  <si>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</si>
  <si>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</si>
  <si>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</si>
  <si>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</si>
  <si>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</si>
  <si>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</si>
  <si>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</si>
  <si>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</si>
  <si>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</si>
  <si>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</si>
  <si>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</si>
  <si>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</si>
  <si>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</si>
  <si>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</si>
  <si>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</si>
  <si>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</si>
  <si>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</si>
  <si>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</si>
  <si>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</si>
  <si>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</si>
  <si>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</si>
  <si>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</si>
  <si>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</si>
  <si>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</si>
  <si>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</si>
  <si>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</si>
  <si>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</si>
  <si>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</si>
  <si>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</si>
  <si>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</si>
  <si>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</si>
  <si>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</si>
  <si>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</si>
  <si>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</si>
  <si>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</si>
  <si>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</si>
  <si>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</si>
  <si>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</si>
  <si>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</si>
  <si>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</si>
  <si>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</si>
  <si>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</si>
  <si>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</si>
  <si>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</si>
  <si>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</si>
  <si>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</si>
  <si>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</si>
  <si>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</si>
  <si>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</si>
  <si>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</si>
  <si>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</si>
  <si>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</si>
  <si>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</si>
  <si>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</si>
  <si>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</si>
  <si>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</si>
  <si>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</si>
  <si>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</si>
  <si>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</si>
  <si>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</si>
  <si>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</si>
  <si>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</si>
  <si>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</si>
  <si>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</si>
  <si>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</si>
  <si>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</si>
  <si>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</si>
  <si>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</si>
  <si>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</si>
  <si>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</si>
  <si>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</si>
  <si>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</si>
  <si>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</si>
  <si>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</si>
  <si>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</si>
  <si>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</si>
  <si>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</si>
  <si>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</si>
  <si>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</si>
  <si>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</si>
  <si>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</si>
  <si>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</si>
  <si>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</si>
  <si>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</si>
  <si>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</si>
  <si>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</si>
  <si>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</si>
  <si>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</si>
  <si>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</si>
  <si>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</si>
  <si>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</si>
  <si>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</si>
  <si>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</si>
  <si>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</si>
  <si>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</si>
  <si>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</si>
  <si>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</si>
  <si>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</si>
  <si>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</si>
  <si>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</si>
  <si>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</si>
  <si>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</si>
  <si>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</si>
  <si>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</si>
  <si>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</si>
  <si>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</si>
  <si>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</si>
  <si>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</si>
  <si>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</si>
  <si>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</si>
  <si>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</si>
  <si>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</si>
  <si>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</si>
  <si>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</si>
  <si>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</si>
  <si>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</si>
  <si>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</si>
  <si>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</si>
  <si>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</si>
  <si>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</si>
  <si>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</si>
  <si>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</si>
  <si>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</si>
  <si>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</si>
  <si>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</si>
  <si>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</si>
  <si>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</si>
  <si>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</si>
  <si>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</si>
  <si>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</si>
  <si>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</si>
  <si>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</si>
  <si>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</si>
  <si>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</si>
  <si>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</si>
  <si>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</si>
  <si>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</si>
  <si>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</si>
  <si>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</si>
  <si>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</si>
  <si>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</si>
  <si>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</si>
  <si>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</si>
  <si>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</si>
  <si>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</si>
  <si>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</si>
  <si>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</si>
  <si>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</si>
  <si>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</si>
  <si>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</si>
  <si>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</si>
  <si>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</si>
  <si>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</si>
  <si>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</si>
  <si>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</si>
  <si>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</si>
  <si>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</si>
  <si>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</si>
  <si>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</si>
  <si>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</si>
  <si>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</si>
  <si>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</si>
  <si>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</si>
  <si>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</si>
  <si>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</si>
  <si>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</si>
  <si>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</si>
  <si>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</si>
  <si>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</si>
  <si>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</si>
  <si>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</si>
  <si>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</si>
  <si>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</si>
  <si>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</si>
  <si>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</si>
  <si>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</si>
  <si>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</si>
  <si>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</si>
  <si>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</si>
  <si>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</si>
  <si>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</si>
  <si>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</si>
  <si>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</si>
  <si>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</si>
  <si>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</si>
  <si>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</si>
  <si>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</si>
  <si>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</si>
  <si>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</si>
  <si>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</si>
  <si>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</si>
  <si>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</si>
  <si>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</si>
  <si>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</si>
  <si>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</si>
  <si>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</si>
  <si>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</si>
  <si>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</si>
  <si>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</si>
  <si>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</si>
  <si>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</si>
  <si>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</si>
  <si>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</si>
  <si>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</si>
  <si>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</si>
  <si>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</si>
  <si>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</si>
  <si>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</si>
  <si>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</si>
  <si>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</si>
  <si>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</si>
  <si>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</si>
  <si>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</si>
  <si>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</si>
  <si>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</si>
  <si>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</si>
  <si>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</si>
  <si>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</si>
  <si>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</si>
  <si>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</si>
  <si>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</si>
  <si>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</si>
  <si>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</si>
  <si>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</si>
  <si>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</si>
  <si>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</si>
  <si>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</si>
  <si>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</si>
  <si>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</si>
  <si>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</si>
  <si>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</si>
  <si>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</si>
  <si>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</si>
  <si>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</si>
  <si>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</si>
  <si>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</si>
  <si>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</si>
  <si>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</si>
  <si>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</si>
  <si>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</si>
  <si>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</si>
  <si>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</si>
  <si>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</si>
  <si>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</si>
  <si>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</si>
  <si>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</si>
  <si>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</si>
  <si>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</si>
  <si>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</si>
  <si>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</si>
  <si>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</si>
  <si>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</si>
  <si>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</si>
  <si>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</si>
  <si>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</si>
  <si>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</si>
  <si>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</si>
  <si>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</si>
  <si>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</si>
  <si>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</si>
  <si>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</si>
  <si>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</si>
  <si>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</si>
  <si>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</si>
  <si>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</si>
  <si>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</si>
  <si>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</si>
  <si>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</si>
  <si>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</si>
  <si>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</si>
  <si>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</si>
  <si>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</si>
  <si>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</si>
  <si>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</si>
  <si>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</si>
  <si>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</si>
  <si>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</si>
  <si>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</si>
  <si>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</si>
  <si>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</si>
  <si>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</si>
  <si>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</si>
  <si>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</si>
  <si>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</si>
  <si>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</si>
  <si>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</si>
  <si>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</si>
  <si>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</si>
  <si>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</si>
  <si>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</si>
  <si>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</si>
  <si>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</si>
  <si>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</si>
  <si>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</si>
  <si>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</si>
  <si>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</si>
  <si>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</si>
  <si>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</si>
  <si>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</si>
  <si>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</si>
  <si>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</si>
  <si>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</si>
  <si>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</si>
  <si>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</si>
  <si>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</si>
  <si>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</si>
  <si>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</si>
  <si>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</si>
  <si>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</si>
  <si>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</si>
  <si>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</si>
  <si>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</si>
  <si>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</si>
  <si>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</si>
  <si>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</si>
  <si>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</si>
  <si>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</si>
  <si>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</si>
  <si>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</si>
  <si>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</si>
  <si>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</si>
  <si>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</si>
  <si>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</si>
  <si>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</si>
  <si>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</si>
  <si>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</si>
  <si>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</si>
  <si>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</si>
  <si>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</si>
  <si>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</si>
  <si>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</si>
  <si>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</si>
  <si>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</si>
  <si>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</si>
  <si>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</si>
  <si>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</si>
  <si>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</si>
  <si>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</si>
  <si>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</si>
  <si>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</si>
  <si>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</si>
  <si>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</si>
  <si>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</si>
  <si>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</si>
  <si>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</si>
  <si>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</si>
  <si>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</si>
  <si>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</si>
  <si>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</si>
  <si>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</si>
  <si>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</si>
  <si>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</si>
  <si>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</si>
  <si>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</si>
  <si>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</si>
  <si>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</si>
  <si>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</si>
  <si>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</si>
  <si>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</si>
  <si>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</si>
  <si>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</si>
  <si>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</si>
  <si>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</si>
  <si>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</si>
  <si>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</si>
  <si>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</si>
  <si>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</si>
  <si>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</si>
  <si>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</si>
  <si>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</si>
  <si>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</si>
  <si>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</si>
  <si>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</si>
  <si>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</si>
  <si>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</si>
  <si>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</si>
  <si>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</si>
  <si>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</si>
  <si>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</si>
  <si>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</si>
  <si>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</si>
  <si>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</si>
  <si>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</si>
  <si>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</si>
  <si>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</si>
  <si>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</si>
  <si>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</si>
  <si>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</si>
  <si>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</si>
  <si>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</si>
  <si>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</si>
  <si>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</si>
  <si>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</si>
  <si>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</si>
  <si>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</si>
  <si>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</si>
  <si>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</si>
  <si>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</si>
  <si>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</si>
  <si>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</si>
  <si>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</si>
  <si>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</si>
  <si>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</si>
  <si>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</si>
  <si>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</si>
  <si>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</si>
  <si>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</si>
  <si>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</si>
  <si>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</si>
  <si>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</si>
  <si>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</si>
  <si>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</si>
  <si>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</si>
  <si>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</si>
  <si>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</si>
  <si>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</si>
  <si>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</si>
  <si>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</si>
  <si>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</si>
  <si>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</si>
  <si>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</si>
  <si>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</si>
  <si>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</si>
  <si>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</si>
  <si>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</si>
  <si>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</si>
  <si>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</si>
  <si>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</si>
  <si>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</si>
  <si>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</si>
  <si>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</si>
  <si>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</si>
  <si>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</si>
  <si>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</si>
  <si>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</si>
  <si>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</si>
  <si>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</si>
  <si>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</si>
  <si>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</si>
  <si>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</si>
  <si>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</si>
  <si>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</si>
  <si>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</si>
  <si>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</si>
  <si>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</si>
  <si>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</si>
  <si>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</si>
  <si>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</si>
  <si>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</si>
  <si>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</si>
  <si>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</si>
  <si>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</si>
  <si>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</si>
  <si>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</si>
  <si>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</si>
  <si>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</si>
  <si>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</si>
  <si>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</si>
  <si>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</si>
  <si>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</si>
  <si>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</si>
  <si>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</si>
  <si>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</si>
  <si>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</si>
  <si>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</si>
  <si>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</si>
  <si>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</si>
  <si>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</si>
  <si>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</si>
  <si>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</si>
  <si>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</si>
  <si>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</si>
  <si>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</si>
  <si>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</si>
  <si>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</si>
  <si>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</si>
  <si>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</si>
  <si>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</si>
  <si>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</si>
  <si>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</si>
  <si>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</si>
  <si>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</si>
  <si>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</si>
  <si>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</si>
  <si>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</si>
  <si>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</si>
  <si>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</si>
  <si>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</si>
  <si>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</si>
  <si>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</si>
  <si>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</si>
  <si>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</si>
  <si>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</si>
  <si>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</si>
  <si>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</si>
  <si>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</si>
  <si>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</si>
  <si>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</si>
  <si>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</si>
  <si>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</si>
  <si>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</si>
  <si>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</si>
  <si>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</si>
  <si>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</si>
  <si>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</si>
  <si>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</si>
  <si>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</si>
  <si>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</si>
  <si>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</si>
  <si>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</si>
  <si>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</si>
  <si>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</si>
  <si>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</si>
  <si>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</si>
  <si>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</si>
  <si>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</si>
  <si>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</si>
  <si>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</si>
  <si>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</si>
  <si>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</si>
  <si>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</si>
  <si>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</si>
  <si>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</si>
  <si>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</si>
  <si>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</si>
  <si>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</si>
  <si>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</si>
  <si>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</si>
  <si>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</si>
  <si>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</si>
  <si>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</si>
  <si>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</si>
  <si>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</si>
  <si>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</si>
  <si>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</si>
  <si>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</si>
  <si>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</si>
  <si>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</si>
  <si>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</si>
  <si>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</si>
  <si>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</si>
  <si>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</si>
  <si>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</si>
  <si>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</si>
  <si>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</si>
  <si>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</si>
  <si>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</si>
  <si>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</si>
  <si>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</si>
  <si>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</si>
  <si>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</si>
  <si>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</si>
  <si>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</si>
  <si>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</si>
  <si>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</si>
  <si>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</si>
  <si>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</si>
  <si>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</si>
  <si>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</si>
  <si>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</si>
  <si>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</si>
  <si>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</si>
  <si>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</si>
  <si>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</si>
  <si>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</si>
  <si>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</si>
  <si>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</si>
  <si>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</si>
  <si>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</si>
  <si>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</si>
  <si>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</si>
  <si>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</si>
  <si>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</si>
  <si>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</si>
  <si>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</si>
  <si>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</si>
  <si>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</si>
  <si>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</si>
  <si>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</si>
  <si>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</si>
  <si>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</si>
  <si>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</si>
  <si>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</si>
  <si>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</si>
  <si>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</si>
  <si>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</si>
  <si>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</si>
  <si>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</si>
  <si>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</si>
  <si>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</si>
  <si>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</si>
  <si>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</si>
  <si>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</si>
  <si>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</si>
  <si>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</si>
  <si>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</si>
  <si>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</si>
  <si>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</si>
  <si>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</si>
  <si>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</si>
  <si>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</si>
  <si>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</si>
  <si>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</si>
  <si>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</si>
  <si>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</si>
  <si>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</si>
  <si>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</si>
  <si>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</si>
  <si>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</si>
  <si>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</si>
  <si>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</si>
  <si>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</si>
  <si>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</si>
  <si>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</si>
  <si>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</si>
  <si>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</si>
  <si>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</si>
  <si>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</si>
  <si>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</si>
  <si>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</si>
  <si>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</si>
  <si>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</si>
  <si>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</si>
  <si>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</si>
  <si>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</si>
  <si>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</si>
  <si>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</si>
  <si>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</si>
  <si>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</si>
  <si>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</si>
  <si>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</si>
  <si>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</si>
  <si>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</si>
  <si>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</si>
  <si>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</si>
  <si>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</si>
  <si>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</si>
  <si>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</si>
  <si>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</si>
  <si>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</si>
  <si>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</si>
  <si>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</si>
  <si>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</si>
  <si>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</si>
  <si>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</si>
  <si>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</si>
  <si>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</si>
  <si>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</si>
  <si>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</si>
  <si>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</si>
  <si>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</si>
  <si>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</si>
  <si>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</si>
  <si>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</si>
  <si>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</si>
  <si>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</si>
  <si>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</si>
  <si>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</si>
  <si>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</si>
  <si>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</si>
  <si>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</si>
  <si>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</si>
  <si>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</si>
  <si>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</si>
  <si>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</si>
  <si>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</si>
  <si>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</si>
  <si>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</si>
  <si>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</si>
  <si>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</si>
  <si>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</si>
  <si>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</si>
  <si>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</si>
  <si>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</si>
  <si>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</si>
  <si>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</si>
  <si>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</si>
  <si>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</si>
  <si>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</si>
  <si>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</si>
  <si>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</si>
  <si>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</si>
  <si>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</si>
  <si>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</si>
  <si>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</si>
  <si>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</si>
  <si>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</si>
  <si>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</si>
  <si>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</si>
  <si>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</si>
  <si>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</si>
  <si>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</si>
  <si>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</si>
  <si>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</si>
  <si>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</si>
  <si>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</si>
  <si>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</si>
  <si>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</si>
  <si>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</si>
  <si>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</si>
  <si>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</si>
  <si>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</si>
  <si>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</si>
  <si>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</si>
  <si>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</si>
  <si>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</si>
  <si>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</si>
  <si>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</si>
  <si>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</si>
  <si>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</si>
  <si>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</si>
  <si>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</si>
  <si>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</si>
  <si>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</si>
  <si>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</si>
  <si>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</si>
  <si>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</si>
  <si>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</si>
  <si>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</si>
  <si>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</si>
  <si>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</si>
  <si>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</si>
  <si>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</si>
  <si>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</si>
  <si>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</si>
  <si>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</si>
  <si>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</si>
  <si>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</si>
  <si>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</si>
  <si>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</si>
  <si>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</si>
  <si>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</si>
  <si>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</si>
  <si>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</si>
  <si>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</si>
  <si>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</si>
  <si>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</si>
  <si>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</si>
  <si>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</si>
  <si>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</si>
  <si>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</si>
  <si>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</si>
  <si>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</si>
  <si>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</si>
  <si>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</si>
  <si>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</si>
  <si>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</si>
  <si>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</si>
  <si>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</si>
  <si>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</si>
  <si>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</si>
  <si>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</si>
  <si>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</si>
  <si>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</si>
  <si>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</si>
  <si>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</si>
  <si>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</si>
  <si>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</si>
  <si>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</si>
  <si>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</si>
  <si>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</si>
  <si>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</si>
  <si>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</si>
  <si>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</si>
  <si>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</si>
  <si>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</si>
  <si>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</si>
  <si>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</si>
  <si>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</si>
  <si>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</si>
  <si>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</si>
  <si>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</si>
  <si>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</si>
  <si>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</si>
  <si>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</si>
  <si>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</si>
  <si>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</si>
  <si>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</si>
  <si>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</si>
  <si>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</si>
  <si>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</si>
  <si>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</si>
  <si>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</si>
  <si>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</si>
  <si>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</si>
  <si>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</si>
  <si>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</si>
  <si>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</si>
  <si>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</si>
  <si>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</si>
  <si>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</si>
  <si>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</si>
  <si>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</si>
  <si>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</si>
  <si>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</si>
  <si>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</si>
  <si>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</si>
  <si>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</si>
  <si>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</si>
  <si>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</si>
  <si>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</si>
  <si>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</si>
  <si>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</si>
  <si>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</si>
  <si>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</si>
  <si>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</si>
  <si>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</si>
  <si>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</si>
  <si>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</si>
  <si>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</si>
  <si>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</si>
  <si>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</si>
  <si>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</si>
  <si>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</si>
  <si>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</si>
  <si>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</si>
  <si>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</si>
  <si>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</si>
  <si>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</si>
  <si>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</si>
  <si>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</si>
  <si>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</si>
  <si>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</si>
  <si>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</si>
  <si>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</si>
  <si>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</si>
  <si>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</si>
  <si>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</si>
  <si>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</si>
  <si>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</si>
  <si>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</si>
  <si>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</si>
  <si>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</si>
  <si>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</si>
  <si>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</si>
  <si>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</si>
  <si>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</si>
  <si>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</si>
  <si>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</si>
  <si>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</si>
  <si>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</si>
  <si>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</si>
  <si>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</si>
  <si>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</si>
  <si>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</si>
  <si>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</si>
  <si>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</si>
  <si>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</si>
  <si>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</si>
  <si>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</si>
  <si>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</si>
  <si>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</si>
  <si>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</si>
  <si>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</si>
  <si>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</si>
  <si>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</si>
  <si>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</si>
  <si>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</si>
  <si>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</si>
  <si>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</si>
  <si>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</si>
  <si>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</si>
  <si>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</si>
  <si>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</si>
  <si>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</si>
  <si>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</si>
  <si>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</si>
  <si>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</si>
  <si>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</si>
  <si>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</si>
  <si>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</si>
  <si>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</si>
  <si>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</si>
  <si>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</si>
  <si>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</si>
  <si>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</si>
  <si>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</si>
  <si>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</si>
  <si>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</si>
  <si>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</si>
  <si>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</si>
  <si>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</si>
  <si>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</si>
  <si>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</si>
  <si>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</si>
  <si>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</si>
  <si>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</si>
  <si>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</si>
  <si>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</si>
  <si>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</si>
  <si>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</si>
  <si>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</si>
  <si>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</si>
  <si>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</si>
  <si>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</si>
  <si>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</si>
  <si>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</si>
  <si>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</si>
  <si>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</si>
  <si>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</si>
  <si>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</si>
  <si>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</si>
  <si>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</si>
  <si>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</si>
  <si>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</si>
  <si>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</si>
  <si>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</si>
  <si>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</si>
  <si>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</si>
  <si>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</si>
  <si>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</si>
  <si>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</si>
  <si>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</si>
  <si>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</si>
  <si>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</si>
  <si>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</si>
  <si>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</si>
  <si>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</si>
  <si>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</si>
  <si>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</si>
  <si>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</si>
  <si>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</si>
  <si>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</si>
  <si>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</si>
  <si>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</si>
  <si>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</si>
  <si>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</si>
  <si>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</si>
  <si>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</si>
  <si>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</si>
  <si>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</si>
  <si>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</si>
  <si>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</si>
  <si>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</si>
  <si>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</si>
  <si>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</si>
  <si>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</si>
  <si>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</si>
  <si>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</si>
  <si>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</si>
  <si>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</si>
  <si>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</si>
  <si>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</si>
  <si>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</si>
  <si>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</si>
  <si>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</si>
  <si>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</si>
  <si>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</si>
  <si>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</si>
  <si>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</si>
  <si>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</si>
  <si>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</si>
  <si>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</si>
  <si>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</si>
  <si>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</si>
  <si>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</si>
  <si>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</si>
  <si>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</si>
  <si>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</si>
  <si>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</si>
  <si>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</si>
  <si>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</si>
  <si>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</si>
  <si>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</si>
  <si>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</si>
  <si>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</si>
  <si>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</si>
  <si>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</si>
  <si>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</si>
  <si>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</si>
  <si>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</si>
  <si>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</si>
  <si>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</si>
  <si>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</si>
  <si>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</si>
  <si>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</si>
  <si>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</si>
  <si>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</si>
  <si>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</si>
  <si>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</si>
  <si>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</si>
  <si>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</si>
  <si>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</si>
  <si>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</si>
  <si>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</si>
  <si>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</si>
  <si>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</si>
  <si>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</si>
  <si>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</si>
  <si>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</si>
  <si>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</si>
  <si>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</si>
  <si>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</si>
  <si>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</si>
  <si>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</si>
  <si>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</si>
  <si>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</si>
  <si>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</si>
  <si>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</si>
  <si>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</si>
  <si>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</si>
  <si>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</si>
  <si>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</si>
  <si>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</si>
  <si>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</si>
  <si>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</si>
  <si>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</si>
  <si>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</si>
  <si>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</si>
  <si>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</si>
  <si>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</si>
  <si>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</si>
  <si>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</si>
  <si>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</si>
  <si>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</si>
  <si>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</si>
  <si>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</si>
  <si>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</si>
  <si>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</si>
  <si>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</si>
  <si>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</si>
  <si>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</si>
  <si>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</si>
  <si>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</si>
  <si>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</si>
  <si>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</si>
  <si>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</si>
  <si>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</si>
  <si>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</si>
  <si>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</si>
  <si>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</si>
  <si>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</si>
  <si>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</si>
  <si>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</si>
  <si>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</si>
  <si>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</si>
  <si>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</si>
  <si>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</si>
  <si>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</si>
  <si>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</si>
  <si>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</si>
  <si>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</si>
  <si>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</si>
  <si>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</si>
  <si>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</si>
  <si>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</si>
  <si>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</si>
  <si>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</si>
  <si>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</si>
  <si>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</si>
  <si>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</si>
  <si>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</si>
  <si>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</si>
  <si>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</si>
  <si>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</si>
  <si>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</si>
  <si>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</si>
  <si>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</si>
  <si>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</si>
  <si>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</si>
  <si>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</si>
  <si>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</si>
  <si>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</si>
  <si>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</si>
  <si>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</si>
  <si>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</si>
  <si>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</si>
  <si>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</si>
  <si>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</si>
  <si>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</si>
  <si>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</si>
  <si>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</si>
  <si>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</si>
  <si>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</si>
  <si>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</si>
  <si>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</si>
  <si>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</si>
  <si>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</si>
  <si>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</si>
  <si>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</si>
  <si>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</si>
  <si>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</si>
  <si>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</si>
  <si>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</si>
  <si>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</si>
  <si>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</si>
  <si>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</si>
  <si>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</si>
  <si>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</si>
  <si>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</si>
  <si>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</si>
  <si>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</si>
  <si>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</si>
  <si>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</si>
  <si>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</si>
  <si>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</si>
  <si>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</si>
  <si>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</si>
  <si>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</si>
  <si>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</si>
  <si>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</si>
  <si>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</si>
  <si>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</si>
  <si>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</si>
  <si>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</si>
  <si>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</si>
  <si>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</si>
  <si>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</si>
  <si>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</si>
  <si>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</si>
  <si>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</si>
  <si>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</si>
  <si>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</si>
  <si>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</si>
  <si>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</si>
  <si>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</si>
  <si>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</si>
  <si>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</si>
  <si>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</si>
  <si>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</si>
  <si>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</si>
  <si>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</si>
  <si>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</si>
  <si>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</si>
  <si>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</si>
  <si>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</si>
  <si>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</si>
  <si>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</si>
  <si>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</si>
  <si>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</si>
  <si>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</si>
  <si>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</si>
  <si>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</si>
  <si>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</si>
  <si>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</si>
  <si>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</si>
  <si>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</si>
  <si>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</si>
  <si>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</si>
  <si>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</si>
  <si>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</si>
  <si>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</si>
  <si>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</si>
  <si>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</si>
  <si>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</si>
  <si>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</si>
  <si>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</si>
  <si>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</si>
  <si>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</si>
  <si>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</si>
  <si>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</si>
  <si>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</si>
  <si>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</si>
  <si>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</si>
  <si>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</si>
  <si>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</si>
  <si>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</si>
  <si>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</si>
  <si>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</si>
  <si>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</si>
  <si>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</si>
  <si>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</si>
  <si>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</si>
  <si>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</si>
  <si>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</si>
  <si>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</si>
  <si>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</si>
  <si>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</si>
  <si>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</si>
  <si>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</si>
  <si>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</si>
  <si>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</si>
  <si>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</si>
  <si>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</si>
  <si>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</si>
  <si>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</si>
  <si>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</si>
  <si>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</si>
  <si>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</si>
  <si>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</si>
  <si>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</si>
  <si>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</si>
  <si>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</si>
  <si>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</si>
  <si>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</si>
  <si>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</si>
  <si>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</si>
  <si>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</si>
  <si>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</si>
  <si>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</si>
  <si>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</si>
  <si>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</si>
  <si>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</si>
  <si>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</si>
  <si>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</si>
  <si>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</si>
  <si>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</si>
  <si>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</si>
  <si>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</si>
  <si>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</si>
  <si>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</si>
  <si>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</si>
  <si>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</si>
  <si>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</si>
  <si>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</si>
  <si>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</si>
  <si>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</si>
  <si>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</si>
  <si>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</si>
  <si>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</si>
  <si>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</si>
  <si>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</si>
  <si>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</si>
  <si>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</si>
  <si>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</si>
  <si>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</si>
  <si>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</si>
  <si>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</si>
  <si>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</si>
  <si>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</si>
  <si>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</si>
  <si>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</si>
  <si>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</si>
  <si>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</si>
  <si>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</si>
  <si>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</si>
  <si>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</si>
  <si>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</si>
  <si>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</si>
  <si>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</si>
  <si>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</si>
  <si>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</si>
  <si>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</si>
  <si>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</si>
  <si>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</si>
  <si>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</si>
  <si>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</si>
  <si>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</si>
  <si>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</si>
  <si>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</si>
  <si>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</si>
  <si>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</si>
  <si>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</si>
  <si>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</si>
  <si>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</si>
  <si>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</si>
  <si>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</si>
  <si>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</si>
  <si>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</si>
  <si>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</si>
  <si>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</si>
  <si>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</si>
  <si>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</si>
  <si>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</si>
  <si>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</si>
  <si>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</si>
  <si>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</si>
  <si>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</si>
  <si>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</si>
  <si>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</si>
  <si>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</si>
  <si>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</si>
  <si>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</si>
  <si>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</si>
  <si>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</si>
  <si>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</si>
  <si>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</si>
  <si>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</si>
  <si>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</si>
  <si>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</si>
  <si>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</si>
  <si>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</si>
  <si>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</si>
  <si>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</si>
  <si>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</si>
  <si>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</si>
  <si>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</si>
  <si>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</si>
  <si>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</si>
  <si>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</si>
  <si>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</si>
  <si>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</si>
  <si>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</si>
  <si>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</si>
  <si>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</si>
  <si>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</si>
  <si>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</si>
  <si>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</si>
  <si>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</si>
  <si>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</si>
  <si>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</si>
  <si>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</si>
  <si>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</si>
  <si>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</si>
  <si>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</si>
  <si>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</si>
  <si>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</si>
  <si>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</si>
  <si>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</si>
  <si>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</si>
  <si>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</si>
  <si>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</si>
  <si>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</si>
  <si>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</si>
  <si>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</si>
  <si>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</si>
  <si>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</si>
  <si>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</si>
  <si>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</si>
  <si>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</si>
  <si>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</si>
  <si>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</si>
  <si>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</si>
  <si>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</si>
  <si>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</si>
  <si>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</si>
  <si>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</si>
  <si>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</si>
  <si>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</si>
  <si>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</si>
  <si>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</si>
  <si>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</si>
  <si>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</si>
  <si>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</si>
  <si>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</si>
  <si>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</si>
  <si>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</si>
  <si>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</si>
  <si>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</si>
  <si>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</si>
  <si>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</si>
  <si>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</si>
  <si>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</si>
  <si>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</si>
  <si>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</si>
  <si>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</si>
  <si>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</si>
  <si>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</si>
  <si>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</si>
  <si>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</si>
  <si>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</si>
  <si>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</si>
  <si>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</si>
  <si>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</si>
  <si>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</si>
  <si>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</si>
  <si>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</si>
  <si>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</si>
  <si>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</si>
  <si>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</si>
  <si>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</si>
  <si>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</si>
  <si>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</si>
  <si>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</si>
  <si>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</si>
  <si>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</si>
  <si>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</si>
  <si>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</si>
  <si>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</si>
  <si>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</si>
  <si>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</si>
  <si>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</si>
  <si>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</si>
  <si>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</si>
  <si>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</si>
  <si>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</si>
  <si>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</si>
  <si>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</si>
  <si>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</si>
  <si>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</si>
  <si>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</si>
  <si>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</si>
  <si>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</si>
  <si>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</si>
  <si>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</si>
  <si>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</si>
  <si>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</si>
  <si>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</si>
  <si>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</si>
  <si>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</si>
  <si>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</si>
  <si>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</si>
  <si>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</si>
  <si>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</si>
  <si>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</si>
  <si>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</si>
  <si>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</si>
  <si>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</si>
  <si>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</si>
  <si>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</si>
  <si>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</si>
  <si>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</si>
  <si>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</si>
  <si>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</si>
  <si>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</si>
  <si>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</si>
  <si>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</si>
  <si>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</si>
  <si>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</si>
  <si>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</si>
  <si>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</si>
  <si>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</si>
  <si>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</si>
  <si>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</si>
  <si>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</si>
  <si>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</si>
  <si>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</si>
  <si>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</si>
  <si>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</si>
  <si>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</si>
  <si>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</si>
  <si>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</si>
  <si>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</si>
  <si>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</si>
  <si>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</si>
  <si>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</si>
  <si>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</si>
  <si>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</si>
  <si>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</si>
  <si>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</si>
  <si>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</si>
  <si>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</si>
  <si>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</si>
  <si>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</si>
  <si>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</si>
  <si>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</si>
  <si>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</si>
  <si>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</si>
  <si>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</si>
  <si>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</si>
  <si>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</si>
  <si>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</si>
  <si>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</si>
  <si>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</si>
  <si>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</si>
  <si>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</si>
  <si>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</si>
  <si>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</si>
  <si>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</si>
  <si>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</si>
  <si>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</si>
  <si>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</si>
  <si>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</si>
  <si>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</si>
  <si>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</si>
  <si>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</si>
  <si>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</si>
  <si>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</si>
  <si>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</si>
  <si>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</si>
  <si>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</si>
  <si>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</si>
  <si>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</si>
  <si>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</si>
  <si>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</si>
  <si>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</si>
  <si>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</si>
  <si>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</si>
  <si>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</si>
  <si>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</si>
  <si>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</si>
  <si>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</si>
  <si>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</si>
  <si>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</si>
  <si>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</si>
  <si>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</si>
  <si>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</si>
  <si>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</si>
  <si>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</si>
  <si>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</si>
  <si>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</si>
  <si>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</si>
  <si>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</si>
  <si>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</si>
  <si>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</si>
  <si>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</si>
  <si>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</si>
  <si>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</si>
  <si>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</si>
  <si>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</si>
  <si>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</si>
  <si>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</si>
  <si>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</si>
  <si>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</si>
  <si>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</si>
  <si>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</si>
  <si>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</si>
  <si>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</si>
  <si>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</si>
  <si>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</si>
  <si>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</si>
  <si>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</si>
  <si>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</si>
  <si>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</si>
  <si>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</si>
  <si>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</si>
  <si>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</si>
  <si>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</si>
  <si>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</si>
  <si>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</si>
  <si>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</si>
  <si>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</si>
  <si>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</si>
  <si>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</si>
  <si>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</si>
  <si>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</si>
  <si>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</si>
  <si>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</si>
  <si>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</si>
  <si>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</si>
  <si>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</si>
  <si>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</si>
  <si>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</si>
  <si>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</si>
  <si>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</si>
  <si>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</si>
  <si>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</si>
  <si>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</si>
  <si>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</si>
  <si>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</si>
  <si>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</si>
  <si>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</si>
  <si>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</si>
  <si>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</si>
  <si>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</si>
  <si>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</si>
  <si>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</si>
  <si>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</si>
  <si>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</si>
  <si>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</si>
  <si>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</si>
  <si>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</si>
  <si>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</si>
  <si>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</si>
  <si>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</si>
  <si>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</si>
  <si>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</si>
  <si>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</si>
  <si>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</si>
  <si>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</si>
  <si>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</si>
  <si>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</si>
  <si>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</si>
  <si>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</si>
  <si>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</si>
  <si>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</si>
  <si>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</si>
  <si>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</si>
  <si>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</si>
  <si>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</si>
  <si>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</si>
  <si>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</si>
  <si>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</si>
  <si>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</si>
  <si>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</si>
  <si>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</si>
  <si>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</si>
  <si>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</si>
  <si>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</si>
  <si>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</si>
  <si>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</si>
  <si>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</si>
  <si>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</si>
  <si>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</si>
  <si>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</si>
  <si>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</si>
  <si>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</si>
  <si>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</si>
  <si>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</si>
  <si>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</si>
  <si>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</si>
  <si>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</si>
  <si>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</si>
  <si>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</si>
  <si>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</si>
  <si>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</si>
  <si>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</si>
  <si>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</si>
  <si>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</si>
  <si>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</si>
  <si>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</si>
  <si>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</si>
  <si>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</si>
  <si>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</si>
  <si>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</si>
  <si>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</si>
  <si>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</si>
  <si>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</si>
  <si>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</si>
  <si>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</si>
  <si>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</si>
  <si>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</si>
  <si>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</si>
  <si>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</si>
  <si>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</si>
  <si>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</si>
  <si>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</si>
  <si>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</si>
  <si>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</si>
  <si>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</si>
  <si>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</si>
  <si>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</si>
  <si>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</si>
  <si>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</si>
  <si>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</si>
  <si>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</si>
  <si>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</si>
  <si>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</si>
  <si>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</si>
  <si>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</si>
  <si>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</si>
  <si>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</si>
  <si>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</si>
  <si>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</si>
  <si>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</si>
  <si>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</si>
  <si>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</si>
  <si>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</si>
  <si>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</si>
  <si>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</si>
  <si>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</si>
  <si>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</si>
  <si>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</si>
  <si>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</si>
  <si>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</si>
  <si>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</si>
  <si>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</si>
  <si>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</si>
  <si>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</si>
  <si>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</si>
  <si>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</si>
  <si>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</si>
  <si>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</si>
  <si>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</si>
  <si>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</si>
  <si>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</si>
  <si>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</si>
  <si>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</si>
  <si>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</si>
  <si>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</si>
  <si>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</si>
  <si>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</si>
  <si>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</si>
  <si>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</si>
  <si>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</si>
  <si>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</si>
  <si>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</si>
  <si>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</si>
  <si>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</si>
  <si>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</si>
  <si>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</si>
  <si>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</si>
  <si>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</si>
  <si>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</si>
  <si>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</si>
  <si>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</si>
  <si>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</si>
  <si>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</si>
  <si>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</si>
  <si>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</si>
  <si>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</si>
  <si>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</si>
  <si>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</si>
  <si>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</si>
  <si>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</si>
  <si>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</si>
  <si>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</si>
  <si>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</si>
  <si>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</si>
  <si>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</si>
  <si>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</si>
  <si>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</si>
  <si>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</si>
  <si>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</si>
  <si>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</si>
  <si>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</si>
  <si>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</si>
  <si>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</si>
  <si>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</si>
  <si>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</si>
  <si>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</si>
  <si>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</si>
  <si>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</si>
  <si>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</si>
  <si>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</si>
  <si>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</si>
  <si>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</si>
  <si>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</si>
  <si>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</si>
  <si>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</si>
  <si>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</si>
  <si>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</si>
  <si>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</si>
  <si>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</si>
  <si>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</si>
  <si>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</si>
  <si>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</si>
  <si>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</si>
  <si>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</si>
  <si>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</si>
  <si>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</si>
  <si>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</si>
  <si>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</si>
  <si>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</si>
  <si>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</si>
  <si>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</si>
  <si>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</si>
  <si>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</si>
  <si>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</si>
  <si>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</si>
  <si>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</si>
  <si>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</si>
  <si>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</si>
  <si>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</si>
  <si>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</si>
  <si>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</si>
  <si>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</si>
  <si>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</si>
  <si>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</si>
  <si>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</si>
  <si>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</si>
  <si>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</si>
  <si>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</si>
  <si>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</si>
  <si>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</si>
  <si>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</si>
  <si>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</si>
  <si>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</si>
  <si>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</si>
  <si>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</si>
  <si>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</si>
  <si>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</si>
  <si>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</si>
  <si>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</si>
  <si>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</si>
  <si>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</si>
  <si>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</si>
  <si>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</si>
  <si>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</si>
  <si>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</si>
  <si>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</si>
  <si>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</si>
  <si>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</si>
  <si>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</si>
  <si>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</si>
  <si>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</si>
  <si>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</si>
  <si>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</si>
  <si>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</si>
  <si>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</si>
  <si>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</si>
  <si>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</si>
  <si>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</si>
  <si>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</si>
  <si>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</si>
  <si>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</si>
  <si>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</si>
  <si>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</si>
  <si>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</si>
  <si>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</si>
  <si>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</si>
  <si>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</si>
  <si>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</si>
  <si>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</si>
  <si>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</si>
  <si>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</si>
  <si>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</si>
  <si>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</si>
  <si>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</si>
  <si>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</si>
  <si>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</si>
  <si>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</si>
  <si>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</si>
  <si>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</si>
  <si>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</si>
  <si>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</si>
  <si>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</si>
  <si>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</si>
  <si>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</si>
  <si>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</si>
  <si>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</si>
  <si>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</si>
  <si>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</si>
  <si>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</si>
  <si>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</si>
  <si>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</si>
  <si>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</si>
  <si>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</si>
  <si>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</si>
  <si>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</si>
  <si>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</si>
  <si>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</si>
  <si>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</si>
  <si>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</si>
  <si>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</si>
  <si>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</si>
  <si>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</si>
  <si>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</si>
  <si>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</si>
  <si>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</si>
  <si>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</si>
  <si>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</si>
  <si>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</si>
  <si>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</si>
  <si>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</si>
  <si>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</si>
  <si>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</si>
  <si>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</si>
  <si>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</si>
  <si>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</si>
  <si>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</si>
  <si>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</si>
  <si>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</si>
  <si>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</si>
  <si>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</si>
  <si>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</si>
  <si>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</si>
  <si>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</si>
  <si>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</si>
  <si>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</si>
  <si>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</si>
  <si>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</si>
  <si>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</si>
  <si>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</si>
  <si>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</si>
  <si>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</si>
  <si>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</si>
  <si>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</si>
  <si>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</si>
  <si>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</si>
  <si>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</si>
  <si>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</si>
  <si>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</si>
  <si>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</si>
  <si>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</si>
  <si>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</si>
  <si>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</si>
  <si>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</si>
  <si>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</si>
  <si>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</si>
  <si>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</si>
  <si>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</si>
  <si>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</si>
  <si>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</si>
  <si>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</si>
  <si>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</si>
  <si>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</si>
  <si>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</si>
  <si>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</si>
  <si>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</si>
  <si>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</si>
  <si>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</si>
  <si>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</si>
  <si>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</si>
  <si>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</si>
  <si>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</si>
  <si>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</si>
  <si>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</si>
  <si>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</si>
  <si>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</si>
  <si>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</si>
  <si>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</si>
  <si>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</si>
  <si>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</si>
  <si>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</si>
  <si>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</si>
  <si>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</si>
  <si>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</si>
  <si>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</si>
  <si>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</si>
  <si>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</si>
  <si>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</si>
  <si>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</si>
  <si>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</si>
  <si>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</si>
  <si>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</si>
  <si>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</si>
  <si>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</si>
  <si>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</si>
  <si>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</si>
  <si>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</si>
  <si>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</si>
  <si>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</si>
  <si>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</si>
  <si>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</si>
  <si>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</si>
  <si>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</si>
  <si>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</si>
  <si>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</si>
  <si>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</si>
  <si>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</si>
  <si>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</si>
  <si>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</si>
  <si>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</si>
  <si>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</si>
  <si>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</si>
  <si>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</si>
  <si>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</si>
  <si>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</si>
  <si>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</si>
  <si>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</si>
  <si>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</si>
  <si>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</si>
  <si>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</si>
  <si>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</si>
  <si>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</si>
  <si>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</si>
  <si>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</si>
  <si>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</si>
  <si>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</si>
  <si>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</si>
  <si>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</si>
  <si>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</si>
  <si>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</si>
  <si>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</si>
  <si>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</si>
  <si>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</si>
  <si>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</si>
  <si>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</si>
  <si>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</si>
  <si>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</si>
  <si>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</si>
  <si>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</si>
  <si>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</si>
  <si>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</si>
  <si>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</si>
  <si>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</si>
  <si>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</si>
  <si>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</si>
  <si>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</si>
  <si>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</si>
  <si>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</si>
  <si>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</si>
  <si>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</si>
  <si>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</si>
  <si>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</si>
  <si>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</si>
  <si>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</si>
  <si>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</si>
  <si>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</si>
  <si>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</si>
  <si>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</si>
  <si>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</si>
  <si>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</si>
  <si>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</si>
  <si>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</si>
  <si>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</si>
  <si>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</si>
  <si>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</si>
  <si>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</si>
  <si>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</si>
  <si>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</si>
  <si>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</si>
  <si>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</si>
  <si>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</si>
  <si>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</si>
  <si>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</si>
  <si>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</si>
  <si>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</si>
  <si>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</si>
  <si>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</si>
  <si>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</si>
  <si>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</si>
  <si>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</si>
  <si>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</si>
  <si>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</si>
  <si>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</si>
  <si>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</si>
  <si>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</si>
  <si>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</si>
  <si>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</si>
  <si>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</si>
  <si>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</si>
  <si>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</si>
  <si>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</si>
  <si>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</si>
  <si>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</si>
  <si>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</si>
  <si>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</si>
  <si>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</si>
  <si>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</si>
  <si>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</si>
  <si>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</si>
  <si>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</si>
  <si>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</si>
  <si>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</si>
  <si>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</si>
  <si>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</si>
  <si>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</si>
  <si>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</si>
  <si>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</si>
  <si>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</si>
  <si>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</si>
  <si>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</si>
  <si>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</si>
  <si>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</si>
  <si>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</si>
  <si>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</si>
  <si>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</si>
  <si>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</si>
  <si>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</si>
  <si>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</si>
  <si>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</si>
  <si>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</si>
  <si>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</si>
  <si>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</si>
  <si>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</si>
  <si>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</si>
  <si>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</si>
  <si>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</si>
  <si>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</si>
  <si>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</si>
  <si>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</si>
  <si>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</si>
  <si>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</si>
  <si>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</si>
  <si>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</si>
  <si>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</si>
  <si>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</si>
  <si>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</si>
  <si>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</si>
  <si>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</si>
  <si>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</si>
  <si>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</si>
  <si>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</si>
  <si>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</si>
  <si>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</si>
  <si>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</si>
  <si>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</si>
  <si>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</si>
  <si>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</si>
  <si>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</si>
  <si>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</si>
  <si>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</si>
  <si>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</si>
  <si>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</si>
  <si>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</si>
  <si>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</si>
  <si>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</si>
  <si>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</si>
  <si>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</si>
  <si>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</si>
  <si>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</si>
  <si>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</si>
  <si>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</si>
  <si>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</si>
  <si>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</si>
  <si>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</si>
  <si>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</si>
  <si>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</si>
  <si>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</si>
  <si>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</si>
  <si>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</si>
  <si>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</si>
  <si>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</si>
  <si>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</si>
  <si>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</si>
  <si>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</si>
  <si>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</si>
  <si>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</si>
  <si>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</si>
  <si>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</si>
  <si>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</si>
  <si>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</si>
  <si>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</si>
  <si>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</si>
  <si>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</si>
  <si>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</si>
  <si>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</si>
  <si>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</si>
  <si>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</si>
  <si>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</si>
  <si>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</si>
  <si>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</si>
  <si>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</si>
  <si>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</si>
  <si>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</si>
  <si>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</si>
  <si>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</si>
  <si>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</si>
  <si>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</si>
  <si>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</si>
  <si>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</si>
  <si>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</si>
  <si>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</si>
  <si>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</si>
  <si>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</si>
  <si>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</si>
  <si>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</si>
  <si>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</si>
  <si>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</si>
  <si>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</si>
  <si>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</si>
  <si>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</si>
  <si>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</si>
  <si>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</si>
  <si>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</si>
  <si>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</si>
  <si>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</si>
  <si>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</si>
  <si>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</si>
  <si>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</si>
  <si>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</si>
  <si>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</si>
  <si>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</si>
  <si>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</si>
  <si>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</si>
  <si>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</si>
  <si>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</si>
  <si>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</si>
  <si>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</si>
  <si>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</si>
  <si>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</si>
  <si>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</si>
  <si>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</si>
  <si>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</si>
  <si>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</si>
  <si>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</si>
  <si>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</si>
  <si>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</si>
  <si>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</si>
  <si>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</si>
  <si>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</si>
  <si>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</si>
  <si>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</si>
  <si>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</si>
  <si>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</si>
  <si>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</si>
  <si>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</si>
  <si>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</si>
  <si>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</si>
  <si>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</si>
  <si>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</si>
  <si>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</si>
  <si>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</si>
  <si>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</si>
  <si>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</si>
  <si>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</si>
  <si>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</si>
  <si>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</si>
  <si>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</si>
  <si>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</si>
  <si>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</si>
  <si>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</si>
  <si>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</si>
  <si>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</si>
  <si>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</si>
  <si>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</si>
  <si>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</si>
  <si>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</si>
  <si>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</si>
  <si>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</si>
  <si>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</si>
  <si>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</si>
  <si>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</si>
  <si>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</si>
  <si>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</si>
  <si>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</si>
  <si>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</si>
  <si>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</si>
  <si>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</si>
  <si>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</si>
  <si>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</si>
  <si>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</si>
  <si>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</si>
  <si>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</si>
  <si>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</si>
  <si>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</si>
  <si>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</si>
  <si>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</si>
  <si>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</si>
  <si>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</si>
  <si>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</si>
  <si>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</si>
  <si>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</si>
  <si>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</si>
  <si>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</si>
  <si>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</si>
  <si>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</si>
  <si>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</si>
  <si>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</si>
  <si>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</si>
  <si>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</si>
  <si>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</si>
  <si>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</si>
  <si>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</si>
  <si>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</si>
  <si>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</si>
  <si>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</si>
  <si>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</si>
  <si>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</si>
  <si>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</si>
  <si>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</si>
  <si>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</si>
  <si>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</si>
  <si>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</si>
  <si>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</si>
  <si>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</si>
  <si>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</si>
  <si>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</si>
  <si>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</si>
  <si>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</si>
  <si>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</si>
  <si>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</si>
  <si>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</si>
  <si>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</si>
  <si>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</si>
  <si>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</si>
  <si>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</si>
  <si>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</si>
  <si>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</si>
  <si>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</si>
  <si>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</si>
  <si>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</si>
  <si>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</si>
  <si>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</si>
  <si>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</si>
  <si>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</si>
  <si>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</si>
  <si>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</si>
  <si>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</si>
  <si>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</si>
  <si>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</si>
  <si>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</si>
  <si>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</si>
  <si>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</si>
  <si>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</si>
  <si>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</si>
  <si>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</si>
  <si>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</si>
  <si>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</si>
  <si>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</si>
  <si>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</si>
  <si>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</si>
  <si>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</si>
  <si>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</si>
  <si>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</si>
  <si>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</si>
  <si>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</si>
  <si>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</si>
  <si>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</si>
  <si>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</si>
  <si>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</si>
  <si>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</si>
  <si>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</si>
  <si>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</si>
  <si>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</si>
  <si>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</si>
  <si>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</si>
  <si>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</si>
  <si>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</si>
  <si>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</si>
  <si>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</si>
  <si>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</si>
  <si>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</si>
  <si>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</si>
  <si>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</si>
  <si>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</si>
  <si>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</si>
  <si>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</si>
  <si>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</si>
  <si>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</si>
  <si>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</si>
  <si>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</si>
  <si>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</si>
  <si>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</si>
  <si>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</si>
  <si>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</si>
  <si>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</si>
  <si>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</si>
  <si>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</si>
  <si>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</si>
  <si>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</si>
  <si>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</si>
  <si>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</si>
  <si>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</si>
  <si>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</si>
  <si>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</si>
  <si>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</si>
  <si>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</si>
  <si>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</si>
  <si>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</si>
  <si>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</si>
  <si>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</si>
  <si>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</si>
  <si>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</si>
  <si>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</si>
  <si>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</si>
  <si>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</si>
  <si>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</si>
  <si>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</si>
  <si>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</si>
  <si>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</si>
  <si>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</si>
  <si>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</si>
  <si>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</si>
  <si>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</si>
  <si>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</si>
  <si>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</si>
  <si>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</si>
  <si>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</si>
  <si>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</si>
  <si>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</si>
  <si>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</si>
  <si>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</si>
  <si>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</si>
  <si>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</si>
  <si>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</si>
  <si>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</si>
  <si>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</si>
  <si>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</si>
  <si>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</si>
  <si>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</si>
  <si>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</si>
  <si>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</si>
  <si>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</si>
  <si>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</si>
  <si>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</si>
  <si>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</si>
  <si>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</si>
  <si>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</si>
  <si>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</si>
  <si>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</si>
  <si>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</si>
  <si>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</si>
  <si>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</si>
  <si>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</si>
  <si>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</si>
  <si>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</si>
  <si>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</si>
  <si>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</si>
  <si>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</si>
  <si>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</si>
  <si>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</si>
  <si>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</si>
  <si>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</si>
  <si>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</si>
  <si>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</si>
  <si>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</si>
  <si>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</si>
  <si>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</si>
  <si>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</si>
  <si>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</si>
  <si>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</si>
  <si>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</si>
  <si>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</si>
  <si>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</si>
  <si>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</si>
  <si>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</si>
  <si>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</si>
  <si>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</si>
  <si>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</si>
  <si>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</si>
  <si>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</si>
  <si>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</si>
  <si>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</si>
  <si>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</si>
  <si>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</si>
  <si>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</si>
  <si>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</si>
  <si>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</si>
  <si>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</si>
  <si>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</si>
  <si>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</si>
  <si>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</si>
  <si>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</si>
  <si>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</si>
  <si>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</si>
  <si>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</si>
  <si>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</si>
  <si>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</si>
  <si>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</si>
  <si>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</si>
  <si>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</si>
  <si>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</si>
  <si>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</si>
  <si>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</si>
  <si>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</si>
  <si>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</si>
  <si>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</si>
  <si>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</si>
  <si>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</si>
  <si>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</si>
  <si>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</si>
  <si>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</si>
  <si>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</si>
  <si>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</si>
  <si>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</si>
  <si>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</si>
  <si>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</si>
  <si>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</si>
  <si>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</si>
  <si>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</si>
  <si>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</si>
  <si>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</si>
  <si>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</si>
  <si>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</si>
  <si>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</si>
  <si>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</si>
  <si>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</si>
  <si>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</si>
  <si>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</si>
  <si>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</si>
  <si>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</si>
  <si>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</si>
  <si>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</si>
  <si>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</si>
  <si>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</si>
  <si>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</si>
  <si>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</si>
  <si>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</si>
  <si>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</si>
  <si>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</si>
  <si>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</si>
  <si>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</si>
  <si>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</si>
  <si>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</si>
  <si>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</si>
  <si>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</si>
  <si>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</si>
  <si>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</si>
  <si>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</si>
  <si>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</si>
  <si>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</si>
  <si>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</si>
  <si>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</si>
  <si>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</si>
  <si>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</si>
  <si>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</si>
  <si>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</si>
  <si>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</si>
  <si>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</si>
  <si>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</si>
  <si>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</si>
  <si>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</si>
  <si>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</si>
  <si>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</si>
  <si>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</si>
  <si>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</si>
  <si>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</si>
  <si>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</si>
  <si>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</si>
  <si>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</si>
  <si>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</si>
  <si>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</si>
  <si>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</si>
  <si>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</si>
  <si>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</si>
  <si>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</si>
  <si>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</si>
  <si>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</si>
  <si>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</si>
  <si>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</si>
  <si>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</si>
  <si>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</si>
  <si>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</si>
  <si>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</si>
  <si>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</si>
  <si>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</si>
  <si>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</si>
  <si>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</si>
  <si>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</si>
  <si>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</si>
  <si>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</si>
  <si>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</si>
  <si>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</si>
  <si>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</si>
  <si>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</si>
  <si>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</si>
  <si>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</si>
  <si>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</si>
  <si>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</si>
  <si>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</si>
  <si>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</si>
  <si>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</si>
  <si>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</si>
  <si>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</si>
  <si>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</si>
  <si>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</si>
  <si>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</si>
  <si>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</si>
  <si>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</si>
  <si>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</si>
  <si>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</si>
  <si>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</si>
  <si>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</si>
  <si>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</si>
  <si>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</si>
  <si>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</si>
  <si>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</si>
  <si>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</si>
  <si>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</si>
  <si>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</si>
  <si>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</si>
  <si>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</si>
  <si>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</si>
  <si>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</si>
  <si>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</si>
  <si>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</si>
  <si>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</si>
  <si>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</si>
  <si>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</si>
  <si>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</si>
  <si>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</si>
  <si>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</si>
  <si>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</si>
  <si>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</si>
  <si>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</si>
  <si>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</si>
  <si>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</si>
  <si>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</si>
  <si>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</si>
  <si>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</si>
  <si>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</si>
  <si>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</si>
  <si>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</si>
  <si>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</si>
  <si>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</si>
  <si>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</si>
  <si>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</si>
  <si>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</si>
  <si>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</si>
  <si>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</si>
  <si>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</si>
  <si>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</si>
  <si>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</si>
  <si>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</si>
  <si>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</si>
  <si>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</si>
  <si>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</si>
  <si>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</si>
  <si>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</si>
  <si>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</si>
  <si>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</si>
  <si>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</si>
  <si>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</si>
  <si>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</si>
  <si>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</si>
  <si>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</si>
  <si>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</si>
  <si>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</si>
  <si>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</si>
  <si>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</si>
  <si>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</si>
  <si>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</si>
  <si>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</si>
  <si>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</si>
  <si>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</si>
  <si>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</si>
  <si>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</si>
  <si>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</si>
  <si>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</si>
  <si>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</si>
  <si>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</si>
  <si>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</si>
  <si>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</si>
  <si>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</si>
  <si>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</si>
  <si>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</si>
  <si>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</si>
  <si>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</si>
  <si>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</si>
  <si>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</si>
  <si>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</si>
  <si>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</si>
  <si>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</si>
  <si>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</si>
  <si>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</si>
  <si>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</si>
  <si>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</si>
  <si>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</si>
  <si>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</si>
  <si>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</si>
  <si>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</si>
  <si>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</si>
  <si>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</si>
  <si>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</si>
  <si>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</si>
  <si>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</si>
  <si>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</si>
  <si>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</si>
  <si>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</si>
  <si>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</si>
  <si>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</si>
  <si>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</si>
  <si>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</si>
  <si>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</si>
  <si>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</si>
  <si>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</si>
  <si>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</si>
  <si>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</si>
  <si>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</si>
  <si>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</si>
  <si>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</si>
  <si>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</si>
  <si>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</si>
  <si>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</si>
  <si>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</si>
  <si>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</si>
  <si>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</si>
  <si>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</si>
  <si>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</si>
  <si>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</si>
  <si>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</si>
  <si>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</si>
  <si>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</si>
  <si>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</si>
  <si>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</si>
  <si>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</si>
  <si>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</si>
  <si>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</si>
  <si>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</si>
  <si>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</si>
  <si>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</si>
  <si>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</si>
  <si>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</si>
  <si>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</si>
  <si>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</si>
  <si>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</si>
  <si>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</si>
  <si>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</si>
  <si>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</si>
  <si>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</si>
  <si>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</si>
  <si>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</si>
  <si>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</si>
  <si>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</si>
  <si>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</si>
  <si>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</si>
  <si>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</si>
  <si>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</si>
  <si>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</si>
  <si>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</si>
  <si>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</si>
  <si>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</si>
  <si>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</si>
  <si>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</si>
  <si>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</si>
  <si>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</si>
  <si>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</si>
  <si>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</si>
  <si>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</si>
  <si>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</si>
  <si>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</si>
  <si>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</si>
  <si>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</si>
  <si>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</si>
  <si>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</si>
  <si>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</si>
  <si>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</si>
  <si>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</si>
  <si>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</si>
  <si>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</si>
  <si>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</si>
  <si>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</si>
  <si>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</si>
  <si>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</si>
  <si>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</si>
  <si>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</si>
  <si>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</si>
  <si>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</si>
  <si>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</si>
  <si>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</si>
  <si>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</si>
  <si>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</si>
  <si>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</si>
  <si>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</si>
  <si>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</si>
  <si>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</si>
  <si>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</si>
  <si>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</si>
  <si>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</si>
  <si>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</si>
  <si>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</si>
  <si>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</si>
  <si>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</si>
  <si>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</si>
  <si>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</si>
  <si>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</si>
  <si>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</si>
  <si>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</si>
  <si>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</si>
  <si>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</si>
  <si>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</si>
  <si>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</si>
  <si>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</si>
  <si>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</si>
  <si>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</si>
  <si>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</si>
  <si>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</si>
  <si>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</si>
  <si>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</si>
  <si>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</si>
  <si>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</si>
  <si>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</si>
  <si>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</si>
  <si>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</si>
  <si>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</si>
  <si>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</si>
  <si>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</si>
  <si>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</si>
  <si>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</si>
  <si>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</si>
  <si>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</si>
  <si>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</si>
  <si>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</si>
  <si>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</si>
  <si>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</si>
  <si>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</si>
  <si>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</si>
  <si>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</si>
  <si>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</si>
  <si>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</si>
  <si>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</si>
  <si>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</si>
  <si>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</si>
  <si>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</si>
  <si>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</si>
  <si>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</si>
  <si>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</si>
  <si>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</si>
  <si>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</si>
  <si>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</si>
  <si>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</si>
  <si>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</si>
  <si>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</si>
  <si>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</si>
  <si>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</si>
  <si>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</si>
  <si>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</si>
  <si>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</si>
  <si>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</si>
  <si>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</si>
  <si>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</si>
  <si>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</si>
  <si>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</si>
  <si>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</si>
  <si>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</si>
  <si>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</si>
  <si>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</si>
  <si>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</si>
  <si>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</si>
  <si>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</si>
  <si>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</si>
  <si>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</si>
  <si>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</si>
  <si>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</si>
  <si>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</si>
  <si>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</si>
  <si>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</si>
  <si>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</si>
  <si>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</si>
  <si>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</si>
  <si>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</si>
  <si>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</si>
  <si>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</si>
  <si>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</si>
  <si>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</si>
  <si>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</si>
  <si>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</si>
  <si>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</si>
  <si>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</si>
  <si>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</si>
  <si>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</si>
  <si>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</si>
  <si>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</si>
  <si>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</si>
  <si>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</si>
  <si>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</si>
  <si>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</si>
  <si>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</si>
  <si>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</si>
  <si>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</si>
  <si>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</si>
  <si>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</si>
  <si>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</si>
  <si>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</si>
  <si>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</si>
  <si>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</si>
  <si>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</si>
  <si>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</si>
  <si>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</si>
  <si>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</si>
  <si>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</si>
  <si>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</si>
  <si>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</si>
  <si>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</si>
  <si>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</si>
  <si>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</si>
  <si>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</si>
  <si>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</si>
  <si>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</si>
  <si>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</si>
  <si>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</si>
  <si>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</si>
  <si>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</si>
  <si>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</si>
  <si>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</si>
  <si>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</si>
  <si>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</si>
  <si>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</si>
  <si>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</si>
  <si>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</si>
  <si>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</si>
  <si>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</si>
  <si>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</si>
  <si>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</si>
  <si>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</si>
  <si>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</si>
  <si>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</si>
  <si>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</si>
  <si>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</si>
  <si>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</si>
  <si>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</si>
  <si>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</si>
  <si>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</si>
  <si>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</si>
  <si>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</si>
  <si>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</si>
  <si>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</si>
  <si>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</si>
  <si>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</si>
  <si>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</si>
  <si>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</si>
  <si>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</si>
  <si>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</si>
  <si>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</si>
  <si>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</si>
  <si>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</si>
  <si>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</si>
  <si>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</si>
  <si>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</si>
  <si>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</si>
  <si>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</si>
  <si>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</si>
  <si>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</si>
  <si>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</si>
  <si>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</si>
  <si>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</si>
  <si>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</si>
  <si>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</si>
  <si>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</si>
  <si>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</si>
  <si>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</si>
  <si>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</si>
  <si>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</si>
  <si>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</si>
  <si>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</si>
  <si>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</si>
  <si>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</si>
  <si>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</si>
  <si>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</si>
  <si>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</si>
  <si>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</si>
  <si>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</si>
  <si>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</si>
  <si>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</si>
  <si>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</si>
  <si>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</si>
  <si>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</si>
  <si>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</si>
  <si>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</si>
  <si>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</si>
  <si>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</si>
  <si>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</si>
  <si>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</si>
  <si>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</si>
  <si>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</si>
  <si>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</si>
  <si>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</si>
  <si>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</si>
  <si>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</si>
  <si>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</si>
  <si>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</si>
  <si>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</si>
  <si>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</si>
  <si>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</si>
  <si>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</si>
  <si>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</si>
  <si>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</si>
  <si>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</si>
  <si>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</si>
  <si>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</si>
  <si>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</si>
  <si>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</si>
  <si>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</si>
  <si>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</si>
  <si>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</si>
  <si>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</si>
  <si>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</si>
  <si>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</si>
  <si>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</si>
  <si>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</si>
  <si>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</si>
  <si>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</si>
  <si>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</si>
  <si>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</si>
  <si>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</si>
  <si>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</si>
  <si>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</si>
  <si>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</si>
  <si>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</si>
  <si>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</si>
  <si>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</si>
  <si>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</si>
  <si>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</si>
  <si>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</si>
  <si>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</si>
  <si>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</si>
  <si>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</si>
  <si>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</si>
  <si>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</si>
  <si>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</si>
  <si>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</si>
  <si>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</si>
  <si>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</si>
  <si>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</si>
  <si>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</si>
  <si>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</si>
  <si>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</si>
  <si>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</si>
  <si>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</si>
  <si>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</si>
  <si>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</si>
  <si>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</si>
  <si>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</si>
  <si>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</si>
  <si>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</si>
  <si>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</si>
  <si>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</si>
  <si>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</si>
  <si>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</si>
  <si>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</si>
  <si>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</si>
  <si>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</si>
  <si>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</si>
  <si>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</si>
  <si>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</si>
  <si>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</si>
  <si>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</si>
  <si>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</si>
  <si>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</si>
  <si>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</si>
  <si>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</si>
  <si>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</si>
  <si>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</si>
  <si>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</si>
  <si>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</si>
  <si>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</si>
  <si>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</si>
  <si>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</si>
  <si>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</si>
  <si>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</si>
  <si>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</si>
  <si>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</si>
  <si>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</si>
  <si>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</si>
  <si>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</si>
  <si>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</si>
  <si>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</si>
  <si>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</si>
  <si>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</si>
  <si>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</si>
  <si>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</si>
  <si>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</si>
  <si>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</si>
  <si>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</si>
  <si>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</si>
  <si>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</si>
  <si>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</si>
  <si>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</si>
  <si>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</si>
  <si>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</si>
  <si>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</si>
  <si>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</si>
  <si>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</si>
  <si>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</si>
  <si>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</si>
  <si>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</si>
  <si>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</si>
  <si>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</si>
  <si>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</si>
  <si>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</si>
  <si>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</si>
  <si>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</si>
  <si>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</si>
  <si>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</si>
  <si>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</si>
  <si>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</si>
  <si>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</si>
  <si>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</si>
  <si>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</si>
  <si>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</si>
  <si>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</si>
  <si>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</si>
  <si>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</si>
  <si>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</si>
  <si>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</si>
  <si>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</si>
  <si>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</si>
  <si>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</si>
  <si>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</si>
  <si>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</si>
  <si>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</si>
  <si>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</si>
  <si>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</si>
  <si>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</si>
  <si>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</si>
  <si>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</si>
  <si>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</si>
  <si>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</si>
  <si>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</si>
  <si>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</si>
  <si>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</si>
  <si>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</si>
  <si>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</si>
  <si>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</si>
  <si>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</si>
  <si>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</si>
  <si>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</si>
  <si>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</si>
  <si>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</si>
  <si>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</si>
  <si>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</si>
  <si>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</si>
  <si>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</si>
  <si>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</si>
  <si>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</si>
  <si>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</si>
  <si>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</si>
  <si>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</si>
  <si>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</si>
  <si>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</si>
  <si>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</si>
  <si>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</si>
  <si>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</si>
  <si>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</si>
  <si>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</si>
  <si>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</si>
  <si>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</si>
  <si>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</si>
  <si>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</si>
  <si>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</si>
  <si>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</si>
  <si>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</si>
  <si>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</si>
  <si>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</si>
  <si>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</si>
  <si>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</si>
  <si>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</si>
  <si>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</si>
  <si>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</si>
  <si>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</si>
  <si>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</si>
  <si>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</si>
  <si>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</si>
  <si>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</si>
  <si>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</si>
  <si>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</si>
  <si>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</si>
  <si>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</si>
  <si>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</si>
  <si>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</si>
  <si>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</si>
  <si>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</si>
  <si>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</si>
  <si>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</si>
  <si>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</si>
  <si>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</si>
  <si>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</si>
  <si>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</si>
  <si>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</si>
  <si>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</si>
  <si>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</si>
  <si>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</si>
  <si>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</si>
  <si>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</si>
  <si>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</si>
  <si>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</si>
  <si>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</si>
  <si>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</si>
  <si>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</si>
  <si>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</si>
  <si>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</si>
  <si>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</si>
  <si>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</si>
  <si>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</si>
  <si>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</si>
  <si>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</si>
  <si>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</si>
  <si>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</si>
  <si>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</si>
  <si>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</si>
  <si>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</si>
  <si>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</si>
  <si>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</si>
  <si>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</si>
  <si>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</si>
  <si>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</si>
  <si>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</si>
  <si>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</si>
  <si>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</si>
  <si>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</si>
  <si>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</si>
  <si>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</si>
  <si>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</si>
  <si>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</si>
  <si>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</si>
  <si>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</si>
  <si>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</si>
  <si>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</si>
  <si>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</si>
  <si>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</si>
  <si>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</si>
  <si>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</si>
  <si>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</si>
  <si>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</si>
  <si>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</si>
  <si>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</si>
  <si>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</si>
  <si>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</si>
  <si>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</si>
  <si>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</si>
  <si>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</si>
  <si>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</si>
  <si>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</si>
  <si>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</si>
  <si>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</si>
  <si>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</si>
  <si>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</si>
  <si>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</si>
  <si>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</si>
  <si>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</si>
  <si>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</si>
  <si>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</si>
  <si>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</si>
  <si>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</si>
  <si>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</si>
  <si>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</si>
  <si>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</si>
  <si>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</si>
  <si>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</si>
  <si>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</si>
  <si>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</si>
  <si>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</si>
  <si>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</si>
  <si>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</si>
  <si>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</si>
  <si>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</si>
  <si>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</si>
  <si>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</si>
  <si>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</si>
  <si>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</si>
  <si>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</si>
  <si>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</si>
  <si>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</si>
  <si>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</si>
  <si>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</si>
  <si>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</si>
  <si>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</si>
  <si>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</si>
  <si>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</si>
  <si>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</si>
  <si>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</si>
  <si>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</si>
  <si>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</si>
  <si>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</si>
  <si>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</si>
  <si>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</si>
  <si>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</si>
  <si>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</si>
  <si>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</si>
  <si>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</si>
  <si>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</si>
  <si>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</si>
  <si>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</si>
  <si>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</si>
  <si>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</si>
  <si>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</si>
  <si>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</si>
  <si>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</si>
  <si>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</si>
  <si>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</si>
  <si>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</si>
  <si>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</si>
  <si>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</si>
  <si>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</si>
  <si>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</si>
  <si>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</si>
  <si>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</si>
  <si>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</si>
  <si>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</si>
  <si>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</si>
  <si>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</si>
  <si>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</si>
  <si>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</si>
  <si>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</si>
  <si>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</si>
  <si>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</si>
  <si>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</si>
  <si>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</si>
  <si>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</si>
  <si>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</si>
  <si>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</si>
  <si>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</si>
  <si>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</si>
  <si>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</si>
  <si>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</si>
  <si>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</si>
  <si>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</si>
  <si>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</si>
  <si>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</si>
  <si>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</si>
  <si>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</si>
  <si>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</si>
  <si>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</si>
  <si>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</si>
  <si>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</si>
  <si>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</si>
  <si>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</si>
  <si>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</si>
  <si>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</si>
  <si>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</si>
  <si>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</si>
  <si>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</si>
  <si>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</si>
  <si>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</si>
  <si>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</si>
  <si>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</si>
  <si>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</si>
  <si>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</si>
  <si>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</si>
  <si>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</si>
  <si>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</si>
  <si>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</si>
  <si>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</si>
  <si>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</si>
  <si>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</si>
  <si>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</si>
  <si>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</si>
  <si>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</si>
  <si>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</si>
  <si>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</si>
  <si>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</si>
  <si>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</si>
  <si>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</si>
  <si>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</si>
  <si>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</si>
  <si>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</si>
  <si>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</si>
  <si>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</si>
  <si>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</si>
  <si>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</si>
  <si>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</si>
  <si>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</si>
  <si>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</si>
  <si>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</si>
  <si>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</si>
  <si>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</si>
  <si>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</si>
  <si>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</si>
  <si>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</si>
  <si>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</si>
  <si>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</si>
  <si>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</si>
  <si>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</si>
  <si>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</si>
  <si>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</si>
  <si>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</si>
  <si>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</si>
  <si>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</si>
  <si>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</si>
  <si>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</si>
  <si>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</si>
  <si>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</si>
  <si>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</si>
  <si>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</si>
  <si>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</si>
  <si>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</si>
  <si>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</si>
  <si>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</si>
  <si>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</si>
  <si>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</si>
  <si>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</si>
  <si>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</si>
  <si>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</si>
  <si>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</si>
  <si>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</si>
  <si>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</si>
  <si>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</si>
  <si>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</si>
  <si>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</si>
  <si>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</si>
  <si>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</si>
  <si>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</si>
  <si>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</si>
  <si>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</si>
  <si>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</si>
  <si>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</si>
  <si>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</si>
  <si>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</si>
  <si>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</si>
  <si>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</si>
  <si>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</si>
  <si>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</si>
  <si>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</si>
  <si>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</si>
  <si>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</si>
  <si>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</si>
  <si>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</si>
  <si>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</si>
  <si>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</si>
  <si>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</si>
  <si>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</si>
  <si>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</si>
  <si>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</si>
  <si>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</si>
  <si>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</si>
  <si>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</si>
  <si>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</si>
  <si>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</si>
  <si>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</si>
  <si>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</si>
  <si>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</si>
  <si>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</si>
  <si>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</si>
  <si>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</si>
  <si>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</si>
  <si>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</si>
  <si>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</si>
  <si>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</si>
  <si>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</si>
  <si>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</si>
  <si>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</si>
  <si>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</si>
  <si>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</si>
  <si>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</si>
  <si>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</si>
  <si>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</si>
  <si>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</si>
  <si>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</si>
  <si>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</si>
  <si>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</si>
  <si>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</si>
  <si>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</si>
  <si>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</si>
  <si>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</si>
  <si>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</si>
  <si>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</si>
  <si>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</si>
  <si>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</si>
  <si>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</si>
  <si>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</si>
  <si>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</si>
  <si>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</si>
  <si>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</si>
  <si>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</si>
  <si>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</si>
  <si>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</si>
  <si>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</si>
  <si>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</si>
  <si>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</si>
  <si>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</si>
  <si>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</si>
  <si>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</si>
  <si>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</si>
  <si>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</si>
  <si>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</si>
  <si>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</si>
  <si>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</si>
  <si>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</si>
  <si>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</si>
  <si>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</si>
  <si>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</si>
  <si>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</si>
  <si>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</si>
  <si>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</si>
  <si>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</si>
  <si>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</si>
  <si>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</si>
  <si>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</si>
  <si>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</si>
  <si>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</si>
  <si>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</si>
  <si>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</si>
  <si>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</si>
  <si>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</si>
  <si>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</si>
  <si>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</si>
  <si>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</si>
  <si>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</si>
  <si>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</si>
  <si>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</si>
  <si>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</si>
  <si>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</si>
  <si>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</si>
  <si>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</si>
  <si>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</si>
  <si>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</si>
  <si>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</si>
  <si>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</si>
  <si>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</si>
  <si>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</si>
  <si>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</si>
  <si>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</si>
  <si>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</si>
  <si>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</si>
  <si>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</si>
  <si>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</si>
  <si>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</si>
  <si>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</si>
  <si>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</si>
  <si>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</si>
  <si>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</si>
  <si>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</si>
  <si>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</si>
  <si>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</si>
  <si>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</si>
  <si>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</si>
  <si>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</si>
  <si>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</si>
  <si>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</si>
  <si>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</si>
  <si>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</si>
  <si>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</si>
  <si>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</si>
  <si>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</si>
  <si>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</si>
  <si>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</si>
  <si>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</si>
  <si>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</si>
  <si>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</si>
  <si>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</si>
  <si>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</si>
  <si>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</si>
  <si>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</si>
  <si>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</si>
  <si>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</si>
  <si>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</si>
  <si>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</si>
  <si>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</si>
  <si>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</si>
  <si>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</si>
  <si>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</si>
  <si>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</si>
  <si>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</si>
  <si>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</si>
  <si>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</si>
  <si>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</si>
  <si>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</si>
  <si>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</si>
  <si>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</si>
  <si>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</si>
  <si>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</si>
  <si>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</si>
  <si>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</si>
  <si>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</si>
  <si>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</si>
  <si>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</si>
  <si>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</si>
  <si>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</si>
  <si>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</si>
  <si>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</si>
  <si>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</si>
  <si>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</si>
  <si>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</si>
  <si>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</si>
  <si>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</si>
  <si>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</si>
  <si>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</si>
  <si>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</si>
  <si>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</si>
  <si>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</si>
  <si>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</si>
  <si>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</si>
  <si>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</si>
  <si>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</si>
  <si>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</si>
  <si>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</si>
  <si>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</si>
  <si>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</si>
  <si>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</si>
  <si>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</si>
  <si>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</si>
  <si>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</si>
  <si>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</si>
  <si>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</si>
  <si>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</si>
  <si>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</si>
  <si>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</si>
  <si>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</si>
  <si>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</si>
  <si>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</si>
  <si>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</si>
  <si>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</si>
  <si>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</si>
  <si>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</si>
  <si>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</si>
  <si>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</si>
  <si>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</si>
  <si>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</si>
  <si>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</si>
  <si>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</si>
  <si>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</si>
  <si>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</si>
  <si>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</si>
  <si>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</si>
  <si>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</si>
  <si>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</si>
  <si>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</si>
  <si>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</si>
  <si>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</si>
  <si>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</si>
  <si>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</si>
  <si>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</si>
  <si>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</si>
  <si>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</si>
  <si>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</si>
  <si>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</si>
  <si>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</si>
  <si>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</si>
  <si>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</si>
  <si>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</si>
  <si>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</si>
  <si>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</si>
  <si>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</si>
  <si>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</si>
  <si>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</si>
  <si>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</si>
  <si>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</si>
  <si>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</si>
  <si>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</si>
  <si>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</si>
  <si>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</si>
  <si>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</si>
  <si>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</si>
  <si>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</si>
  <si>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</si>
  <si>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</si>
  <si>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</si>
  <si>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</si>
  <si>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</si>
  <si>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</si>
  <si>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</si>
  <si>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</si>
  <si>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</si>
  <si>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</si>
  <si>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</si>
  <si>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</si>
  <si>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</si>
  <si>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</si>
  <si>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</si>
  <si>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</si>
  <si>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</si>
  <si>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</si>
  <si>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</si>
  <si>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</si>
  <si>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</si>
  <si>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</si>
  <si>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</si>
  <si>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</si>
  <si>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</si>
  <si>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</si>
  <si>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</si>
  <si>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</si>
  <si>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</si>
  <si>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</si>
  <si>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</si>
  <si>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</si>
  <si>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</si>
  <si>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</si>
  <si>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</si>
  <si>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</si>
  <si>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</si>
  <si>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</si>
  <si>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</si>
  <si>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</si>
  <si>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</si>
  <si>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</si>
  <si>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</si>
  <si>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</si>
  <si>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</si>
  <si>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</si>
  <si>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</si>
  <si>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</si>
  <si>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</si>
  <si>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</si>
  <si>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</si>
  <si>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</si>
  <si>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</si>
  <si>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</si>
  <si>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</si>
  <si>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</si>
  <si>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</si>
  <si>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</si>
  <si>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</si>
  <si>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</si>
  <si>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</si>
  <si>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</si>
  <si>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</si>
  <si>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</si>
  <si>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</si>
  <si>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</si>
  <si>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</si>
  <si>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</si>
  <si>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</si>
  <si>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</si>
  <si>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</si>
  <si>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</si>
  <si>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</si>
  <si>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</si>
  <si>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</si>
  <si>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</si>
  <si>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</si>
  <si>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</si>
  <si>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</si>
  <si>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</si>
  <si>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</si>
  <si>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</si>
  <si>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</si>
  <si>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</si>
  <si>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</si>
  <si>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</si>
  <si>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</si>
  <si>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</si>
  <si>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</si>
  <si>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</si>
  <si>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</si>
  <si>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</si>
  <si>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</si>
  <si>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</si>
  <si>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</si>
  <si>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</si>
  <si>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PCM-20251115-00001004</t>
  </si>
  <si>
    <t>Critical</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</si>
  <si>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</si>
  <si>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</si>
  <si>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</si>
  <si>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</si>
  <si>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</si>
  <si>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</si>
  <si>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</si>
  <si>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</si>
  <si>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</si>
  <si>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</si>
  <si>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</si>
  <si>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</si>
  <si>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</si>
  <si>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</si>
  <si>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</si>
  <si>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</si>
  <si>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</si>
  <si>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</si>
  <si>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</si>
  <si>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</si>
  <si>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</si>
  <si>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</si>
  <si>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</si>
  <si>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</si>
  <si>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</si>
  <si>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</si>
  <si>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</si>
  <si>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</si>
  <si>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</si>
  <si>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</si>
  <si>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</si>
  <si>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</si>
  <si>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</si>
  <si>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</si>
  <si>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</si>
  <si>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</si>
  <si>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</si>
  <si>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</si>
  <si>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</si>
  <si>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</si>
  <si>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</si>
  <si>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</si>
  <si>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</si>
  <si>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</si>
  <si>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</si>
  <si>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</si>
  <si>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</si>
  <si>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</si>
  <si>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</si>
  <si>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</si>
  <si>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</si>
  <si>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</si>
  <si>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</si>
  <si>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</si>
  <si>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</si>
  <si>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</si>
  <si>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</si>
  <si>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</si>
  <si>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</si>
  <si>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</si>
  <si>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</si>
  <si>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</si>
  <si>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</si>
  <si>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</si>
  <si>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</si>
  <si>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</si>
  <si>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</si>
  <si>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</si>
  <si>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</si>
  <si>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</si>
  <si>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</si>
  <si>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</si>
  <si>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</si>
  <si>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</si>
  <si>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</si>
  <si>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</si>
  <si>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</si>
  <si>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</si>
  <si>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</si>
  <si>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</si>
  <si>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</si>
  <si>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</si>
  <si>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</si>
  <si>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PCM-20251114-00001260</t>
  </si>
  <si>
    <t xml:space="preserve">team facing major issue in site and team saving hub due to heavy rain </t>
  </si>
  <si>
    <t>PCM-20251114-00001622</t>
  </si>
  <si>
    <t>Access night issue, security refused enter inside company just during WH</t>
  </si>
  <si>
    <t>PCM-20251115-00000207</t>
  </si>
  <si>
    <t>was night access issue / USF area team EM team on the way  90 mins</t>
  </si>
  <si>
    <t>PCM-20251115-00000515</t>
  </si>
  <si>
    <t>Access issue, main gate closed and owner not responding</t>
  </si>
  <si>
    <t>NO PCM</t>
  </si>
  <si>
    <t>Heavy rain in area and team on the way to saving HUB site  MKMD0560</t>
  </si>
  <si>
    <t xml:space="preserve">Heavy rain in area and team on the way to saving HUB site </t>
  </si>
  <si>
    <t>EM team connected PG at site and local down to save connected sites</t>
  </si>
  <si>
    <t>sceco Cut in area and team saving hub iste</t>
  </si>
  <si>
    <t>PCM-20251115-00000886</t>
  </si>
  <si>
    <t xml:space="preserve">access issue, site located at abandoned tourist village, team will check again at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</si>
  <si>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</si>
  <si>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</si>
  <si>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</si>
  <si>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</si>
  <si>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</si>
  <si>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</si>
  <si>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</si>
  <si>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</si>
  <si>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PCM-20251115-00000542</t>
  </si>
  <si>
    <t xml:space="preserve">Site have TE isuue and have access issue as owner not answering </t>
  </si>
  <si>
    <t>PCM-20251115-00001017</t>
  </si>
  <si>
    <t>team will check after HUB site RTH0954</t>
  </si>
  <si>
    <t>PCM-20251115-00001030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</si>
</sst>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22" fontId="28"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4" totalsRowShown="0" headerRowDxfId="174" dataDxfId="173" headerRowBorderDxfId="171" tableBorderDxfId="172" totalsRowBorderDxfId="170">
  <autoFilter ref="A1:L1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 totalsRowShown="0" headerRowDxfId="157" dataDxfId="156" headerRowBorderDxfId="154" tableBorderDxfId="155" totalsRowBorderDxfId="153">
  <autoFilter ref="A1:CJ3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8" totalsRowShown="0" headerRowDxfId="48" dataDxfId="47" headerRowBorderDxfId="45" tableBorderDxfId="46" totalsRowBorderDxfId="44">
  <autoFilter ref="A1:L10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0" totalsRowShown="0" headerRowDxfId="31" dataDxfId="30" headerRowBorderDxfId="28" tableBorderDxfId="29">
  <autoFilter ref="A1:L20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3" totalsRowShown="0" headerRowDxfId="15" dataDxfId="14" headerRowBorderDxfId="12" tableBorderDxfId="13">
  <autoFilter ref="A1:L1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4"/>
  <sheetViews>
    <sheetView workbookViewId="0">
      <selection activeCell="K10" sqref="K10"/>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313.39413819444599</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4</v>
      </c>
      <c r="D3" s="109" t="s">
        <v>21182</v>
      </c>
      <c r="E3" s="110" t="s">
        <v>39024</v>
      </c>
      <c r="F3" s="111">
        <v>45976.323148148149</v>
      </c>
      <c r="G3" s="112">
        <f t="shared" ref="G3:G34" ca="1" si="0">IFERROR(NOW()-F3,"")</f>
        <v>1.9415972223214339E-2</v>
      </c>
      <c r="H3" s="111">
        <v>45976.315196759257</v>
      </c>
      <c r="I3" s="109" t="str">
        <f>IFERROR(VLOOKUP(D3,DB!A:F,6,0),"")</f>
        <v>SCECO</v>
      </c>
      <c r="J3" s="109" t="str">
        <f>IFERROR(VLOOKUP(D3,DB!A:G,7,0),"")</f>
        <v>Vandalized+Vandalized</v>
      </c>
      <c r="K3" s="113"/>
      <c r="L3" s="114" t="str">
        <f>IFERROR(VLOOKUP(D3,DB!A:I,9,0),"")</f>
        <v>Latis</v>
      </c>
    </row>
    <row r="4" spans="1:15" ht="15" customHeight="1">
      <c r="A4" s="108"/>
      <c r="B4" s="109" t="str">
        <f>IFERROR(VLOOKUP(D4,DB!A:K,11,0),"")</f>
        <v/>
      </c>
      <c r="C4" s="109"/>
      <c r="D4" s="109"/>
      <c r="E4" s="110"/>
      <c r="F4" s="111"/>
      <c r="G4" s="112">
        <f t="shared" ca="1" si="0"/>
        <v>45976.342564120372</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45976.342564120372</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45976.342564120372</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45976.342564120372</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45976.342564120372</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45976.342564120372</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45976.342564120372</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45976.342564120372</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45976.342564120372</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45976.342564120372</v>
      </c>
      <c r="H13" s="111"/>
      <c r="I13" s="109" t="str">
        <f>IFERROR(VLOOKUP(D13,DB!A:F,6,0),"")</f>
        <v/>
      </c>
      <c r="J13" s="109" t="str">
        <f>IFERROR(VLOOKUP(D13,DB!A:G,7,0),"")</f>
        <v/>
      </c>
      <c r="K13" s="113"/>
      <c r="L13" s="114" t="str">
        <f>IFERROR(VLOOKUP(D13,DB!A:I,9,0),"")</f>
        <v/>
      </c>
    </row>
    <row r="14" spans="1:15" ht="15" customHeight="1">
      <c r="A14" s="117"/>
      <c r="B14" s="118" t="str">
        <f>IFERROR(VLOOKUP(D14,DB!A:K,11,0),"")</f>
        <v/>
      </c>
      <c r="C14" s="118"/>
      <c r="D14" s="118"/>
      <c r="E14" s="119"/>
      <c r="F14" s="120"/>
      <c r="G14" s="121">
        <f t="shared" ca="1" si="0"/>
        <v>45976.342564120372</v>
      </c>
      <c r="H14" s="120"/>
      <c r="I14" s="118" t="str">
        <f>IFERROR(VLOOKUP(D14,DB!A:F,6,0),"")</f>
        <v/>
      </c>
      <c r="J14" s="118" t="str">
        <f>IFERROR(VLOOKUP(D14,DB!A:G,7,0),"")</f>
        <v/>
      </c>
      <c r="K14" s="122"/>
      <c r="L14" s="123" t="str">
        <f>IFERROR(VLOOKUP(D14,DB!A:I,9,0),"")</f>
        <v/>
      </c>
    </row>
    <row r="15" spans="1:15" ht="15" customHeight="1">
      <c r="A15" s="150"/>
      <c r="B15" s="151" t="str">
        <f>IFERROR(VLOOKUP(D15,DB!A:K,11,0),"")</f>
        <v/>
      </c>
      <c r="C15" s="151"/>
      <c r="D15" s="151"/>
      <c r="E15" s="152"/>
      <c r="F15" s="149"/>
      <c r="G15" s="153">
        <f ca="1">IFERROR(NOW()-F15,"")</f>
        <v>45976.342564120372</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45976.342564120372</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45976.342564120372</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45976.342564120372</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45976.342564120372</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45976.342564120372</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45976.342564120372</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45976.342564120372</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45976.342564120372</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45976.342564120372</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45976.342564120372</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45976.342564120372</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45976.342564120372</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45976.342564120372</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45976.342564120372</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45976.342564120372</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45976.342564120372</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45976.342564120372</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45976.342564120372</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45976.342564120372</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45976.342564120372</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45976.342564120372</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45976.342564120372</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45976.342564120372</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45976.342564120372</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45976.342564120372</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45976.342564120372</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45976.342564120372</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45976.342564120372</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45976.342564120372</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45976.342564120372</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45976.342564120372</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45976.342564120372</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45976.342564120372</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45976.342564120372</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45976.342564120372</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45976.342564120372</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45976.342564120372</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45976.342564120372</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45976.342564120372</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45976.342564120372</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45976.342564120372</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45976.342564120372</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45976.342564120372</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45976.342564120372</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45976.342564120372</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45976.342564120372</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45976.342564120372</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45976.342564120372</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45976.342564120372</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45976.342564120372</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45976.342564120372</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45976.342564120372</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45976.342564120372</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45976.342564120372</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45976.342564120372</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45976.342564120372</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45976.342564120372</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45976.342564120372</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45976.342564120372</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45976.342564120372</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45976.342564120372</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45976.342564120372</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45976.342564120372</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45976.342564120372</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45976.342564120372</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45976.342564120372</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45976.342564120372</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45976.342564120372</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45976.342564120372</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45976.342564120372</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45976.342564120372</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45976.342564120372</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45976.342564120372</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45976.342564120372</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45976.342564120372</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45976.342564120372</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45976.342564120372</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45976.342564120372</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45976.342564120372</v>
      </c>
      <c r="H94" s="149"/>
      <c r="I94" s="151" t="str">
        <f>IFERROR(VLOOKUP(D94,DB!A:F,6,0),"")</f>
        <v/>
      </c>
      <c r="J94" s="151" t="str">
        <f>IFERROR(VLOOKUP(D94,DB!A:G,7,0),"")</f>
        <v/>
      </c>
      <c r="K94" s="154"/>
      <c r="L94" s="155" t="str">
        <f>IFERROR(VLOOKUP(D94,DB!A:I,9,0),"")</f>
        <v/>
      </c>
    </row>
  </sheetData>
  <customSheetViews>
    <customSheetView guid="{F6042A99-DD27-4453-835D-0834D95730CC}" filter="1" showAutoFilter="1">
      <pageMargins left="0" right="0" top="0" bottom="0" header="0" footer="0"/>
      <autoFilter ref="B1:M1" xr:uid="{505092E9-8DC2-439C-B2E8-D81B09CC5CEA}"/>
    </customSheetView>
  </customSheetViews>
  <dataValidations count="2">
    <dataValidation allowBlank="1" showInputMessage="1" showErrorMessage="1" sqref="E1" xr:uid="{5DBA255D-CDD9-49FB-AD3C-AF70AB4EE696}"/>
    <dataValidation type="list" allowBlank="1" showInputMessage="1" showErrorMessage="1" sqref="E2:E9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
  <sheetViews>
    <sheetView workbookViewId="0">
      <selection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39024</v>
      </c>
      <c r="F2" s="74">
        <v>45322.056979166664</v>
      </c>
      <c r="G2" s="75" t="s">
        <v>39102</v>
      </c>
      <c r="H2" s="87">
        <v>45322.050729166665</v>
      </c>
      <c r="I2" s="61" t="s">
        <v>88</v>
      </c>
      <c r="J2" s="61" t="s">
        <v>65</v>
      </c>
      <c r="K2" s="86" t="s">
        <v>39103</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39104</v>
      </c>
      <c r="B3" s="61" t="str">
        <f>IFERROR(VLOOKUP(D3,DB!A:K,11,0),"")</f>
        <v>R2</v>
      </c>
      <c r="C3" s="61">
        <v>1</v>
      </c>
      <c r="D3" s="61" t="s">
        <v>25643</v>
      </c>
      <c r="E3" s="85" t="s">
        <v>39021</v>
      </c>
      <c r="F3" s="74">
        <v>45824.999837962961</v>
      </c>
      <c r="G3" s="75">
        <f t="shared" ref="G3" ca="1" si="0">IFERROR(NOW()-F3,"-")</f>
        <v>151.34272615741065</v>
      </c>
      <c r="H3" s="74">
        <v>45824.993587962963</v>
      </c>
      <c r="I3" s="61" t="str">
        <f>IFERROR(VLOOKUP(D3,DB!A:F,6,0),"")</f>
        <v>Generator-SG</v>
      </c>
      <c r="J3" s="61" t="str">
        <f>IFERROR(VLOOKUP(D3,DB!A:G,7,0),"")</f>
        <v>Good</v>
      </c>
      <c r="K3" s="86" t="s">
        <v>39105</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45976.342564120372</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45976.342564120372</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45976.342564120372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45976.342564120372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45976.342564120372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45976.342564120372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45976.342564120372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45976.342564120372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45976.342564120372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45976.342564120372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45976.342564120372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45976.342564120372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45976.342564120372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45976.342564120372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45976.342564120372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45976.342564120372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45976.342564120372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45976.342564120372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45976.342564120372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45976.342564120372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45976.342564120372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45976.342564120372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45976.342564120372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45976.342564120372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45976.342564120372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45976.342564120372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45976.342564120372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45976.342564120372</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45976.342564120372</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45976.342564120372</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45976.342564120372</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27"/>
      <c r="B35" s="128" t="str">
        <f>IFERROR(VLOOKUP(D35,DB!A:K,11,0),"")</f>
        <v/>
      </c>
      <c r="C35" s="128"/>
      <c r="D35" s="128"/>
      <c r="E35" s="129"/>
      <c r="F35" s="130"/>
      <c r="G35" s="131">
        <f ca="1">IFERROR(NOW()-F35,"-")</f>
        <v>45976.342564120372</v>
      </c>
      <c r="H35" s="130"/>
      <c r="I35" s="128" t="str">
        <f>IFERROR(VLOOKUP(D35,DB!A:F,6,0),"")</f>
        <v/>
      </c>
      <c r="J35" s="128" t="str">
        <f>IFERROR(VLOOKUP(D35,DB!A:G,7,0),"")</f>
        <v/>
      </c>
      <c r="K35" s="132"/>
      <c r="L35" s="128" t="str">
        <f>IFERROR(VLOOKUP(D35,DB!A:I,9,0),"")</f>
        <v/>
      </c>
      <c r="M35" s="128"/>
      <c r="N35" s="128"/>
      <c r="O35" s="128"/>
      <c r="P35" s="128"/>
      <c r="Q35" s="128"/>
      <c r="R35" s="128"/>
      <c r="S35" s="128"/>
      <c r="T35" s="128"/>
      <c r="U35" s="128"/>
      <c r="V35" s="128"/>
      <c r="W35" s="128"/>
      <c r="X35" s="128"/>
      <c r="Y35" s="128"/>
      <c r="Z35" s="128"/>
      <c r="AA35" s="128"/>
      <c r="AB35" s="128"/>
      <c r="AC35" s="128"/>
      <c r="AD35" s="128"/>
      <c r="AE35" s="128"/>
      <c r="AF35" s="128"/>
      <c r="AG35" s="128"/>
      <c r="AH35" s="128"/>
      <c r="AI35" s="128"/>
      <c r="AJ35" s="128"/>
      <c r="AK35" s="128"/>
      <c r="AL35" s="128"/>
      <c r="AM35" s="128"/>
      <c r="AN35" s="128"/>
      <c r="AO35" s="128"/>
      <c r="AP35" s="128"/>
      <c r="AQ35" s="128"/>
      <c r="AR35" s="128"/>
      <c r="AS35" s="128"/>
      <c r="AT35" s="128"/>
      <c r="AU35" s="128"/>
      <c r="AV35" s="128"/>
      <c r="AW35" s="128"/>
      <c r="AX35" s="128"/>
      <c r="AY35" s="128"/>
      <c r="AZ35" s="128"/>
      <c r="BA35" s="128"/>
      <c r="BB35" s="128"/>
      <c r="BC35" s="128"/>
      <c r="BD35" s="128"/>
      <c r="BE35" s="128"/>
      <c r="BF35" s="128"/>
      <c r="BG35" s="128"/>
      <c r="BH35" s="128"/>
      <c r="BI35" s="128"/>
      <c r="BJ35" s="128"/>
      <c r="BK35" s="128"/>
      <c r="BL35" s="128"/>
      <c r="BM35" s="128"/>
      <c r="BN35" s="128"/>
      <c r="BO35" s="128"/>
      <c r="BP35" s="128"/>
      <c r="BQ35" s="128"/>
      <c r="BR35" s="128"/>
      <c r="BS35" s="128"/>
      <c r="BT35" s="128"/>
      <c r="BU35" s="128"/>
      <c r="BV35" s="128"/>
      <c r="BW35" s="128"/>
      <c r="BX35" s="128"/>
      <c r="BY35" s="128"/>
      <c r="BZ35" s="128"/>
      <c r="CA35" s="128"/>
      <c r="CB35" s="128"/>
      <c r="CC35" s="128"/>
      <c r="CD35" s="128"/>
      <c r="CE35" s="128"/>
      <c r="CF35" s="128"/>
      <c r="CG35" s="128"/>
      <c r="CH35" s="128"/>
      <c r="CI35" s="128"/>
      <c r="CJ35" s="133"/>
    </row>
  </sheetData>
  <dataValidations count="2">
    <dataValidation allowBlank="1" showInputMessage="1" showErrorMessage="1" sqref="E1" xr:uid="{4D935161-CDD3-4592-B877-3FB59C99E142}"/>
    <dataValidation type="list" allowBlank="1" showInputMessage="1" showErrorMessage="1" sqref="E3:E3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45976.342564120372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45976.342564120372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45976.342564120372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45976.342564120372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45976.342564120372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45976.342564120372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45976.342564120372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45976.342564120372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45976.342564120372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45976.342564120372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45976.342564120372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45976.342564120372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45976.342564120372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45976.342564120372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45976.342564120372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45976.342564120372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45976.342564120372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45976.342564120372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45976.342564120372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45976.342564120372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45976.342564120372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45976.342564120372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45976.342564120372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45976.342564120372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45976.342564120372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45976.342564120372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45976.342564120372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45976.342564120372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45976.342564120372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45976.342564120372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45976.342564120372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45976.342564120372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45976.342564120372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45976.342564120372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45976.342564120372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45976.342564120372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45976.342564120372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45976.342564120372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45976.342564120372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45976.342564120372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45976.342564120372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45976.342564120372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45976.342564120372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45976.342564120372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45976.342564120372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45976.342564120372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45976.342564120372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45976.342564120372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45976.342564120372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45976.342564120372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45976.342564120372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45976.342564120372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45976.342564120372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45976.342564120372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45976.342564120372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45976.342564120372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45976.342564120372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45976.342564120372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45976.342564120372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45976.342564120372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45976.342564120372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45976.342564120372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45976.342564120372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45976.342564120372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45976.342564120372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45976.342564120372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45976.342564120372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45976.342564120372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45976.342564120372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45976.342564120372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45976.342564120372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45976.342564120372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45976.342564120372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45976.342564120372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45976.342564120372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45976.342564120372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45976.342564120372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45976.342564120372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45976.342564120372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45976.342564120372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45976.342564120372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45976.342564120372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45976.342564120372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45976.342564120372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45976.342564120372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45976.342564120372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45976.342564120372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45976.342564120372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45976.342564120372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45976.342564120372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45976.342564120372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45976.342564120372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45976.342564120372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45976.342564120372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45976.342564120372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45976.342564120372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45976.342564120372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45976.342564120372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45976.342564120372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45976.342564120372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45976.342564120372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45976.342564120372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45976.342564120372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45976.342564120372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45976.342564120372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45976.342564120372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45976.342564120372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45976.342564120372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45976.342564120372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45976.342564120372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45976.342564120372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45976.342564120372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45976.342564120372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45976.342564120372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45976.342564120372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45976.342564120372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45976.342564120372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45976.342564120372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45976.342564120372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45976.342564120372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45976.342564120372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45976.342564120372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45976.342564120372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45976.342564120372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45976.342564120372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45976.342564120372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45976.342564120372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45976.342564120372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45976.342564120372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45976.342564120372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45976.342564120372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45976.342564120372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45976.342564120372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45976.342564120372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45976.342564120372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45976.342564120372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45976.342564120372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45976.342564120372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45976.342564120372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45976.342564120372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45976.342564120372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45976.342564120372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45976.342564120372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45976.342564120372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45976.342564120372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45976.342564120372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45976.342564120372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45976.342564120372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45976.342564120372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45976.342564120372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45976.342564120372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45976.342564120372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45976.342564120372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45976.342564120372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45976.342564120372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45976.342564120372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45976.342564120372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45976.342564120372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45976.342564120372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45976.342564120372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45976.342564120372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45976.342564120372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45976.342564120372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45976.342564120372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45976.342564120372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45976.342564120372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45976.342564120372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45976.342564120372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45976.342564120372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45976.342564120372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45976.342564120372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45976.342564120372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45976.342564120372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45976.342564120372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45976.342564120372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45976.342564120372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45976.342564120372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45976.342564120372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45976.342564120372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45976.342564120372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45976.342564120372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45976.342564120372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45976.342564120372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45976.342564120372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45976.342564120372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45976.342564120372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45976.342564120372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45976.342564120372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45976.342564120372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45976.342564120372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45976.342564120372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45976.342564120372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45976.342564120372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45976.342564120372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45976.342564120372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45976.342564120372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45976.342564120372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45976.342564120372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45976.342564120372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45976.342564120372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45976.342564120372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45976.342564120372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45976.342564120372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45976.342564120372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45976.342564120372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45976.342564120372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45976.342564120372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45976.342564120372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45976.342564120372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45976.342564120372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45976.342564120372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45976.342564120372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45976.342564120372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45976.342564120372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45976.342564120372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45976.342564120372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45976.342564120372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45976.342564120372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45976.342564120372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45976.342564120372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45976.342564120372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45976.342564120372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45976.342564120372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45976.342564120372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45976.342564120372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45976.342564120372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45976.342564120372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45976.342564120372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45976.342564120372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45976.342564120372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45976.342564120372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45976.342564120372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45976.342564120372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45976.342564120372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45976.342564120372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45976.342564120372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45976.342564120372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45976.342564120372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45976.342564120372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45976.342564120372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45976.342564120372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45976.342564120372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45976.342564120372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45976.342564120372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45976.342564120372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45976.342564120372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45976.342564120372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45976.342564120372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45976.342564120372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45976.342564120372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45976.342564120372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45976.342564120372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45976.342564120372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45976.342564120372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45976.342564120372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45976.342564120372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45976.342564120372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45976.342564120372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45976.342564120372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45976.342564120372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45976.342564120372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45976.342564120372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45976.342564120372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45976.342564120372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45976.342564120372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45976.342564120372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45976.342564120372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45976.342564120372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45976.342564120372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45976.342564120372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45976.342564120372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45976.342564120372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45976.342564120372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45976.342564120372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45976.342564120372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45976.342564120372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45976.342564120372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45976.342564120372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45976.342564120372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45976.342564120372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45976.342564120372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45976.342564120372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45976.342564120372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45976.342564120372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45976.342564120372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45976.342564120372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45976.342564120372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45976.342564120372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45976.342564120372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45976.342564120372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45976.342564120372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45976.342564120372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45976.342564120372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45976.342564120372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45976.342564120372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45976.342564120372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45976.342564120372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45976.342564120372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45976.342564120372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45976.342564120372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45976.342564120372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45976.342564120372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45976.342564120372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45976.342564120372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45976.342564120372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45976.342564120372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45976.342564120372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45976.342564120372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45976.342564120372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45976.342564120372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45976.342564120372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45976.342564120372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45976.342564120372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45976.342564120372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45976.342564120372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45976.342564120372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45976.342564120372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45976.342564120372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45976.342564120372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45976.342564120372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45976.342564120372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45976.342564120372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45976.342564120372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45976.342564120372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45976.342564120372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45976.342564120372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45976.342564120372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45976.342564120372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45976.342564120372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45976.342564120372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45976.342564120372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45976.342564120372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45976.342564120372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45976.342564120372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45976.342564120372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45976.342564120372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45976.342564120372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45976.342564120372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45976.342564120372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45976.342564120372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45976.342564120372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45976.342564120372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45976.342564120372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45976.342564120372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45976.342564120372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45976.342564120372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45976.342564120372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45976.342564120372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45976.342564120372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45976.342564120372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45976.342564120372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45976.342564120372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45976.342564120372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45976.342564120372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45976.342564120372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45976.342564120372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45976.342564120372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45976.342564120372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45976.342564120372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45976.342564120372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45976.342564120372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45976.342564120372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45976.342564120372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45976.342564120372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45976.342564120372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45976.342564120372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45976.342564120372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45976.342564120372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45976.342564120372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45976.342564120372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45976.342564120372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45976.342564120372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45976.342564120372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45976.342564120372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45976.342564120372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45976.342564120372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45976.342564120372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45976.342564120372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45976.342564120372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45976.342564120372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45976.342564120372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45976.342564120372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45976.342564120372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45976.342564120372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45976.342564120372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45976.342564120372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45976.342564120372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45976.342564120372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45976.342564120372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45976.342564120372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45976.342564120372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45976.342564120372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45976.342564120372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45976.342564120372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45976.342564120372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45976.342564120372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45976.342564120372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45976.342564120372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45976.342564120372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45976.342564120372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45976.342564120372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45976.342564120372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45976.342564120372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45976.342564120372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45976.342564120372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45976.342564120372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45976.342564120372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45976.342564120372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45976.342564120372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45976.342564120372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45976.342564120372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45976.342564120372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45976.342564120372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45976.342564120372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45976.342564120372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45976.342564120372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45976.342564120372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45976.342564120372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45976.342564120372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45976.342564120372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45976.342564120372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45976.342564120372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45976.342564120372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45976.342564120372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45976.342564120372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45976.342564120372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45976.342564120372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45976.342564120372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45976.342564120372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45976.342564120372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45976.342564120372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45976.342564120372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45976.342564120372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45976.342564120372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45976.342564120372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45976.342564120372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45976.342564120372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45976.342564120372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45976.342564120372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45976.342564120372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45976.342564120372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45976.342564120372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45976.342564120372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45976.342564120372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45976.342564120372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45976.342564120372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45976.342564120372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45976.342564120372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45976.342564120372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45976.342564120372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45976.342564120372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45976.342564120372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45976.342564120372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45976.342564120372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45976.342564120372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45976.342564120372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45976.342564120372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45976.342564120372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45976.342564120372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45976.342564120372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45976.342564120372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45976.342564120372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45976.342564120372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45976.342564120372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45976.342564120372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45976.342564120372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45976.342564120372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45976.342564120372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45976.342564120372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45976.342564120372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45976.342564120372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45976.342564120372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45976.342564120372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45976.342564120372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45976.342564120372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45976.342564120372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45976.342564120372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45976.342564120372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45976.342564120372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45976.342564120372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45976.342564120372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45976.342564120372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45976.342564120372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45976.342564120372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45976.342564120372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45976.342564120372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45976.342564120372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45976.342564120372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45976.342564120372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45976.342564120372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45976.342564120372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45976.342564120372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45976.342564120372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45976.342564120372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45976.342564120372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45976.342564120372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45976.342564120372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45976.342564120372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45976.342564120372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45976.342564120372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45976.342564120372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45976.342564120372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45976.342564120372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45976.342564120372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45976.342564120372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45976.342564120372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45976.342564120372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45976.342564120372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45976.342564120372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45976.342564120372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45976.342564120372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45976.342564120372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45976.342564120372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45976.342564120372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45976.342564120372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45976.342564120372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45976.342564120372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45976.342564120372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45976.342564120372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45976.342564120372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45976.342564120372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45976.342564120372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45976.342564120372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45976.342564120372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45976.342564120372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45976.342564120372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45976.342564120372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45976.342564120372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45976.342564120372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45976.342564120372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45976.342564120372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45976.342564120372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45976.342564120372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45976.342564120372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45976.342564120372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45976.342564120372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45976.342564120372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45976.342564120372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45976.342564120372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45976.342564120372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45976.342564120372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45976.342564120372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45976.342564120372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45976.342564120372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45976.342564120372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45976.342564120372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45976.342564120372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45976.342564120372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45976.342564120372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45976.342564120372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45976.342564120372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45976.342564120372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45976.342564120372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45976.342564120372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45976.342564120372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45976.342564120372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45976.342564120372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45976.342564120372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45976.342564120372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45976.342564120372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45976.342564120372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45976.342564120372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45976.342564120372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45976.342564120372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45976.342564120372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45976.342564120372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45976.342564120372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45976.342564120372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45976.342564120372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45976.342564120372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45976.342564120372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45976.342564120372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45976.342564120372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45976.342564120372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45976.342564120372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45976.342564120372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45976.342564120372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45976.342564120372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45976.342564120372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45976.342564120372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45976.342564120372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45976.342564120372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45976.342564120372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45976.342564120372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45976.342564120372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45976.342564120372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45976.342564120372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45976.342564120372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45976.342564120372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45976.342564120372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45976.342564120372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45976.342564120372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45976.342564120372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45976.342564120372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45976.342564120372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45976.342564120372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45976.342564120372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45976.342564120372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45976.342564120372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45976.342564120372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45976.342564120372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45976.342564120372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45976.342564120372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45976.342564120372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45976.342564120372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45976.342564120372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45976.342564120372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45976.342564120372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45976.342564120372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45976.342564120372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45976.342564120372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45976.342564120372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45976.342564120372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45976.342564120372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45976.342564120372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45976.342564120372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45976.342564120372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45976.342564120372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45976.342564120372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45976.342564120372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45976.342564120372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45976.342564120372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45976.342564120372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45976.342564120372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45976.342564120372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45976.342564120372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45976.342564120372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45976.342564120372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45976.342564120372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45976.342564120372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45976.342564120372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45976.342564120372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45976.342564120372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45976.342564120372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45976.342564120372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45976.342564120372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45976.342564120372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45976.342564120372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45976.342564120372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45976.342564120372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45976.342564120372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45976.342564120372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45976.342564120372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45976.342564120372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45976.342564120372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45976.342564120372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45976.342564120372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45976.342564120372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45976.342564120372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45976.342564120372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45976.342564120372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45976.342564120372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45976.342564120372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45976.342564120372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45976.342564120372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45976.342564120372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45976.342564120372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45976.342564120372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45976.342564120372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45976.342564120372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45976.342564120372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45976.342564120372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45976.342564120372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45976.342564120372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45976.342564120372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45976.342564120372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45976.342564120372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45976.342564120372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45976.342564120372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45976.342564120372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45976.342564120372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45976.342564120372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45976.342564120372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45976.342564120372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45976.342564120372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45976.342564120372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45976.342564120372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45976.342564120372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45976.342564120372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45976.342564120372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45976.342564120372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45976.342564120372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45976.342564120372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45976.342564120372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45976.342564120372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45976.342564120372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45976.342564120372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45976.342564120372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45976.342564120372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45976.342564120372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45976.342564120372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45976.342564120372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45976.342564120372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45976.342564120372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45976.342564120372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45976.342564120372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45976.342564120372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45976.342564120372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45976.342564120372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45976.342564120372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45976.342564120372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45976.342564120372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45976.342564120372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45976.342564120372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45976.342564120372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45976.342564120372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45976.342564120372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45976.342564120372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45976.342564120372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45976.342564120372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45976.342564120372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45976.342564120372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45976.342564120372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45976.342564120372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45976.342564120372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45976.342564120372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45976.342564120372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45976.342564120372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45976.342564120372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45976.342564120372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45976.342564120372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45976.342564120372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45976.342564120372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45976.342564120372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45976.342564120372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45976.342564120372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45976.342564120372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45976.342564120372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45976.342564120372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45976.342564120372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45976.342564120372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45976.342564120372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45976.342564120372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45976.342564120372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45976.342564120372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45976.342564120372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45976.342564120372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45976.342564120372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45976.342564120372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45976.342564120372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45976.342564120372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45976.342564120372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45976.342564120372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45976.342564120372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45976.342564120372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45976.342564120372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45976.342564120372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45976.342564120372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45976.342564120372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45976.342564120372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45976.342564120372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45976.342564120372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45976.342564120372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45976.342564120372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45976.342564120372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45976.342564120372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45976.342564120372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45976.342564120372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45976.342564120372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45976.342564120372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45976.342564120372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45976.342564120372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45976.342564120372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45976.342564120372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45976.342564120372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45976.342564120372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45976.342564120372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45976.342564120372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45976.342564120372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45976.342564120372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45976.342564120372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45976.342564120372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45976.342564120372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45976.342564120372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45976.342564120372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45976.342564120372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45976.342564120372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45976.342564120372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45976.342564120372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45976.342564120372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45976.342564120372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45976.342564120372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45976.342564120372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45976.342564120372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45976.342564120372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45976.342564120372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45976.342564120372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45976.342564120372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45976.342564120372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45976.342564120372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45976.342564120372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45976.342564120372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45976.342564120372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45976.342564120372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45976.342564120372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45976.342564120372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45976.342564120372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45976.342564120372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45976.342564120372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45976.342564120372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45976.342564120372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45976.342564120372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45976.342564120372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45976.342564120372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45976.342564120372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45976.342564120372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45976.342564120372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45976.342564120372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45976.342564120372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45976.342564120372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45976.342564120372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45976.342564120372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45976.342564120372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45976.342564120372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45976.342564120372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45976.342564120372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45976.342564120372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45976.342564120372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45976.342564120372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45976.342564120372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45976.342564120372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45976.342564120372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45976.342564120372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45976.342564120372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45976.342564120372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45976.342564120372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45976.342564120372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45976.342564120372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45976.342564120372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45976.342564120372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45976.342564120372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45976.342564120372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45976.342564120372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45976.342564120372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45976.342564120372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45976.342564120372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45976.342564120372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45976.342564120372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45976.342564120372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45976.342564120372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45976.342564120372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45976.342564120372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45976.342564120372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45976.342564120372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45976.342564120372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45976.342564120372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45976.342564120372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45976.342564120372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45976.342564120372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45976.342564120372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45976.342564120372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45976.342564120372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45976.342564120372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45976.342564120372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45976.342564120372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45976.342564120372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45976.342564120372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45976.342564120372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45976.342564120372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45976.342564120372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45976.342564120372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45976.342564120372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45976.342564120372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45976.342564120372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45976.342564120372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45976.342564120372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45976.342564120372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45976.342564120372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45976.342564120372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45976.342564120372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45976.342564120372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45976.342564120372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45976.342564120372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45976.342564120372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45976.342564120372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45976.342564120372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45976.342564120372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45976.342564120372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45976.342564120372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45976.342564120372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45976.342564120372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45976.342564120372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45976.342564120372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45976.342564120372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45976.342564120372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45976.342564120372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45976.342564120372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45976.342564120372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45976.342564120372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45976.342564120372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45976.342564120372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45976.342564120372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45976.342564120372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45976.342564120372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45976.342564120372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45976.342564120372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45976.342564120372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45976.342564120372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45976.342564120372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45976.342564120372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45976.342564120372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45976.342564120372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45976.342564120372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45976.342564120372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45976.342564120372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45976.342564120372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45976.342564120372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45976.342564120372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45976.342564120372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45976.342564120372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45976.342564120372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45976.342564120372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45976.342564120372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45976.342564120372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45976.342564120372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45976.342564120372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45976.342564120372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45976.342564120372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45976.342564120372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45976.342564120372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45976.342564120372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45976.342564120372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45976.342564120372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45976.342564120372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45976.342564120372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45976.342564120372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45976.342564120372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45976.342564120372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45976.342564120372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45976.342564120372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45976.342564120372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45976.342564120372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45976.342564120372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45976.342564120372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45976.342564120372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45976.342564120372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45976.342564120372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45976.342564120372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45976.342564120372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45976.342564120372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45976.342564120372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45976.342564120372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45976.342564120372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45976.342564120372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45976.342564120372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45976.342564120372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45976.342564120372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45976.342564120372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45976.342564120372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45976.342564120372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45976.342564120372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45976.342564120372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45976.342564120372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45976.342564120372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45976.342564120372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45976.342564120372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45976.342564120372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45976.342564120372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45976.342564120372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45976.342564120372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45976.342564120372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45976.342564120372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45976.342564120372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45976.342564120372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45976.342564120372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45976.342564120372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45976.342564120372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45976.342564120372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45976.342564120372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45976.342564120372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45976.342564120372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45976.342564120372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45976.342564120372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45976.342564120372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45976.342564120372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45976.342564120372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45976.342564120372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45976.342564120372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45976.342564120372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45976.342564120372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45976.342564120372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45976.342564120372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45976.342564120372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45976.342564120372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45976.342564120372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45976.342564120372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45976.342564120372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45976.342564120372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45976.342564120372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45976.342564120372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45976.342564120372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45976.342564120372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45976.342564120372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45976.342564120372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45976.342564120372</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8"/>
  <sheetViews>
    <sheetView workbookViewId="0">
      <selection activeCell="D10" sqref="D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39106</v>
      </c>
      <c r="B2" s="92" t="str">
        <f>IFERROR(VLOOKUP(D2,DB!A:K,11,0),"")</f>
        <v>R4</v>
      </c>
      <c r="C2" s="94">
        <v>1</v>
      </c>
      <c r="D2" s="92" t="s">
        <v>35092</v>
      </c>
      <c r="E2" s="95" t="s">
        <v>39021</v>
      </c>
      <c r="F2" s="96">
        <v>45703.480717592596</v>
      </c>
      <c r="G2" s="97">
        <f t="shared" ref="G2" ca="1" si="0">IFERROR(NOW()-F2,"")</f>
        <v>272.86184652777592</v>
      </c>
      <c r="H2" s="96">
        <v>45703.474768518521</v>
      </c>
      <c r="I2" s="96" t="str">
        <f>IFERROR(VLOOKUP(D2,DB!A:F,6,0),"")</f>
        <v>SCECO</v>
      </c>
      <c r="J2" s="96" t="str">
        <f>IFERROR(VLOOKUP(D2,DB!A:G,7,0),"")</f>
        <v>Dead</v>
      </c>
      <c r="K2" s="98" t="s">
        <v>39107</v>
      </c>
      <c r="L2" s="92" t="str">
        <f>IFERROR(VLOOKUP(D2,DB!A:I,9,0),"")</f>
        <v>Latis</v>
      </c>
    </row>
    <row r="3" spans="1:16" ht="15" customHeight="1">
      <c r="A3" s="135" t="s">
        <v>39108</v>
      </c>
      <c r="B3" s="135" t="str">
        <f>IFERROR(VLOOKUP(D3,DB!A:K,11,0),"")</f>
        <v>R4</v>
      </c>
      <c r="C3" s="94">
        <v>1</v>
      </c>
      <c r="D3" s="92" t="s">
        <v>36421</v>
      </c>
      <c r="E3" s="95" t="s">
        <v>39021</v>
      </c>
      <c r="F3" s="96">
        <v>45975.803229166668</v>
      </c>
      <c r="G3" s="97">
        <f ca="1">IFERROR(NOW()-F3,"")</f>
        <v>0.53933495370438322</v>
      </c>
      <c r="H3" s="96">
        <v>45975.787465277775</v>
      </c>
      <c r="I3" s="135" t="str">
        <f>IFERROR(VLOOKUP(D3,DB!A:F,6,0),"")</f>
        <v>Generator-SG</v>
      </c>
      <c r="J3" s="135" t="str">
        <f>IFERROR(VLOOKUP(D3,DB!A:G,7,0),"")</f>
        <v>No BB Shifted</v>
      </c>
      <c r="K3" s="98" t="s">
        <v>39109</v>
      </c>
      <c r="L3" s="92" t="str">
        <f>IFERROR(VLOOKUP(D3,DB!A:I,9,0),"")</f>
        <v>Latis</v>
      </c>
    </row>
    <row r="4" spans="1:16" ht="15" customHeight="1">
      <c r="A4" s="135" t="s">
        <v>39110</v>
      </c>
      <c r="B4" s="135" t="str">
        <f>IFERROR(VLOOKUP(D4,DB!A:K,11,0),"")</f>
        <v>R4</v>
      </c>
      <c r="C4" s="94">
        <v>5</v>
      </c>
      <c r="D4" s="92" t="s">
        <v>31855</v>
      </c>
      <c r="E4" s="95" t="s">
        <v>39021</v>
      </c>
      <c r="F4" s="96">
        <v>45975.929351851853</v>
      </c>
      <c r="G4" s="97">
        <f ca="1">IFERROR(NOW()-F4,"")</f>
        <v>0.41321226851869142</v>
      </c>
      <c r="H4" s="96">
        <v>45975.921527777777</v>
      </c>
      <c r="I4" s="135" t="str">
        <f>IFERROR(VLOOKUP(D4,DB!A:F,6,0),"")</f>
        <v>SCECO</v>
      </c>
      <c r="J4" s="135" t="str">
        <f>IFERROR(VLOOKUP(D4,DB!A:G,7,0),"")</f>
        <v>Dead</v>
      </c>
      <c r="K4" s="98" t="s">
        <v>39111</v>
      </c>
      <c r="L4" s="92" t="str">
        <f>IFERROR(VLOOKUP(D4,DB!A:I,9,0),"")</f>
        <v>Latis</v>
      </c>
    </row>
    <row r="5" spans="1:16" ht="15" customHeight="1">
      <c r="A5" s="135" t="s">
        <v>39112</v>
      </c>
      <c r="B5" s="135" t="str">
        <f>IFERROR(VLOOKUP(D5,DB!A:K,11,0),"")</f>
        <v>R4</v>
      </c>
      <c r="C5" s="94">
        <v>1</v>
      </c>
      <c r="D5" s="92" t="s">
        <v>35171</v>
      </c>
      <c r="E5" s="95" t="s">
        <v>39021</v>
      </c>
      <c r="F5" s="96">
        <v>45976.045127314814</v>
      </c>
      <c r="G5" s="97">
        <f ca="1">IFERROR(NOW()-F5,"")</f>
        <v>0.29743680555839092</v>
      </c>
      <c r="H5" s="96">
        <v>45976.065972222219</v>
      </c>
      <c r="I5" s="135" t="str">
        <f>IFERROR(VLOOKUP(D5,DB!A:F,6,0),"")</f>
        <v>Generator-SG</v>
      </c>
      <c r="J5" s="135" t="str">
        <f>IFERROR(VLOOKUP(D5,DB!A:G,7,0),"")</f>
        <v>Dead</v>
      </c>
      <c r="K5" s="98" t="s">
        <v>39113</v>
      </c>
      <c r="L5" s="92" t="str">
        <f>IFERROR(VLOOKUP(D5,DB!A:I,9,0),"")</f>
        <v>Latis</v>
      </c>
    </row>
    <row r="6" spans="1:16" ht="15" customHeight="1">
      <c r="A6" s="135" t="s">
        <v>39114</v>
      </c>
      <c r="B6" s="135" t="str">
        <f>IFERROR(VLOOKUP(D6,DB!A:K,11,0),"")</f>
        <v>R4</v>
      </c>
      <c r="C6" s="94">
        <v>1</v>
      </c>
      <c r="D6" s="92" t="s">
        <v>35964</v>
      </c>
      <c r="E6" s="95" t="s">
        <v>39021</v>
      </c>
      <c r="F6" s="96">
        <v>45976.18476851852</v>
      </c>
      <c r="G6" s="97">
        <f ca="1">IFERROR(NOW()-F6,"")</f>
        <v>0.15779560185183072</v>
      </c>
      <c r="H6" s="96">
        <v>45976.176817129628</v>
      </c>
      <c r="I6" s="135" t="str">
        <f>IFERROR(VLOOKUP(D6,DB!A:F,6,0),"")</f>
        <v>SCECO</v>
      </c>
      <c r="J6" s="135" t="str">
        <f>IFERROR(VLOOKUP(D6,DB!A:G,7,0),"")</f>
        <v>Dead</v>
      </c>
      <c r="K6" s="98" t="s">
        <v>39115</v>
      </c>
      <c r="L6" s="92" t="str">
        <f>IFERROR(VLOOKUP(D6,DB!A:I,9,0),"")</f>
        <v>Latis</v>
      </c>
    </row>
    <row r="7" spans="1:16" ht="15" customHeight="1">
      <c r="A7" s="135" t="s">
        <v>39116</v>
      </c>
      <c r="B7" s="135" t="str">
        <f>IFERROR(VLOOKUP(D7,DB!A:K,11,0),"")</f>
        <v>R4</v>
      </c>
      <c r="C7" s="94">
        <v>1</v>
      </c>
      <c r="D7" s="92" t="s">
        <v>28075</v>
      </c>
      <c r="E7" s="95" t="s">
        <v>39021</v>
      </c>
      <c r="F7" s="96"/>
      <c r="G7" s="97">
        <f ca="1">IFERROR(NOW()-F7,"")</f>
        <v>45976.342564120372</v>
      </c>
      <c r="H7" s="96">
        <v>45976.180868055555</v>
      </c>
      <c r="I7" s="135" t="str">
        <f>IFERROR(VLOOKUP(D7,DB!A:F,6,0),"")</f>
        <v>SCECO</v>
      </c>
      <c r="J7" s="135" t="str">
        <f>IFERROR(VLOOKUP(D7,DB!A:G,7,0),"")</f>
        <v>Weak</v>
      </c>
      <c r="K7" s="98" t="s">
        <v>39117</v>
      </c>
      <c r="L7" s="92" t="str">
        <f>IFERROR(VLOOKUP(D7,DB!A:I,9,0),"")</f>
        <v>Latis</v>
      </c>
    </row>
    <row r="8" spans="1:16" ht="15" customHeight="1">
      <c r="A8" s="135" t="s">
        <v>39116</v>
      </c>
      <c r="B8" s="135" t="str">
        <f>IFERROR(VLOOKUP(D8,DB!A:K,11,0),"")</f>
        <v>R4</v>
      </c>
      <c r="C8" s="94">
        <v>1</v>
      </c>
      <c r="D8" s="92" t="s">
        <v>35131</v>
      </c>
      <c r="E8" s="95" t="s">
        <v>39021</v>
      </c>
      <c r="F8" s="96"/>
      <c r="G8" s="97">
        <f ca="1">IFERROR(NOW()-F8,"")</f>
        <v>45976.342564120372</v>
      </c>
      <c r="H8" s="96">
        <v>45976.235277777778</v>
      </c>
      <c r="I8" s="135" t="str">
        <f>IFERROR(VLOOKUP(D8,DB!A:F,6,0),"")</f>
        <v>SCECO</v>
      </c>
      <c r="J8" s="135" t="str">
        <f>IFERROR(VLOOKUP(D8,DB!A:G,7,0),"")</f>
        <v>Vandalized</v>
      </c>
      <c r="K8" s="98" t="s">
        <v>39118</v>
      </c>
      <c r="L8" s="92" t="str">
        <f>IFERROR(VLOOKUP(D8,DB!A:I,9,0),"")</f>
        <v>Latis</v>
      </c>
    </row>
    <row r="9" spans="1:16" ht="15" customHeight="1">
      <c r="A9" s="135" t="s">
        <v>39116</v>
      </c>
      <c r="B9" s="135" t="str">
        <f>IFERROR(VLOOKUP(D9,DB!A:K,11,0),"")</f>
        <v>R4</v>
      </c>
      <c r="C9" s="94">
        <v>1</v>
      </c>
      <c r="D9" s="92" t="s">
        <v>33652</v>
      </c>
      <c r="E9" s="95" t="s">
        <v>39021</v>
      </c>
      <c r="F9" s="96"/>
      <c r="G9" s="97">
        <f ca="1">IFERROR(NOW()-F9,"")</f>
        <v>45976.342564120372</v>
      </c>
      <c r="H9" s="96">
        <v>45976.292361111111</v>
      </c>
      <c r="I9" s="135" t="str">
        <f>IFERROR(VLOOKUP(D9,DB!A:F,6,0),"")</f>
        <v>SCECO+STB</v>
      </c>
      <c r="J9" s="135" t="str">
        <f>IFERROR(VLOOKUP(D9,DB!A:G,7,0),"")</f>
        <v>Good</v>
      </c>
      <c r="K9" s="98" t="s">
        <v>39119</v>
      </c>
      <c r="L9" s="92" t="str">
        <f>IFERROR(VLOOKUP(D9,DB!A:I,9,0),"")</f>
        <v>Latis</v>
      </c>
    </row>
    <row r="10" spans="1:16" ht="15" customHeight="1">
      <c r="A10" s="135" t="s">
        <v>39116</v>
      </c>
      <c r="B10" s="135" t="str">
        <f>IFERROR(VLOOKUP(D10,DB!A:K,11,0),"")</f>
        <v>R4</v>
      </c>
      <c r="C10" s="94">
        <v>1</v>
      </c>
      <c r="D10" s="92" t="s">
        <v>36861</v>
      </c>
      <c r="E10" s="95" t="s">
        <v>39021</v>
      </c>
      <c r="F10" s="96"/>
      <c r="G10" s="97">
        <f ca="1">IFERROR(NOW()-F10,"")</f>
        <v>45976.342564120372</v>
      </c>
      <c r="H10" s="96">
        <v>45976.282638888886</v>
      </c>
      <c r="I10" s="135" t="str">
        <f>IFERROR(VLOOKUP(D10,DB!A:F,6,0),"")</f>
        <v>SCECO</v>
      </c>
      <c r="J10" s="135" t="str">
        <f>IFERROR(VLOOKUP(D10,DB!A:G,7,0),"")</f>
        <v>Dead</v>
      </c>
      <c r="K10" s="98" t="s">
        <v>39120</v>
      </c>
      <c r="L10" s="92" t="str">
        <f>IFERROR(VLOOKUP(D10,DB!A:I,9,0),"")</f>
        <v>Latis</v>
      </c>
    </row>
    <row r="11" spans="1:16" ht="15" customHeight="1">
      <c r="A11" s="135" t="s">
        <v>39116</v>
      </c>
      <c r="B11" s="135" t="str">
        <f>IFERROR(VLOOKUP(D11,DB!A:K,11,0),"")</f>
        <v>R4</v>
      </c>
      <c r="C11" s="94">
        <v>1</v>
      </c>
      <c r="D11" s="92" t="s">
        <v>7363</v>
      </c>
      <c r="E11" s="95" t="s">
        <v>39021</v>
      </c>
      <c r="F11" s="96"/>
      <c r="G11" s="97">
        <f ca="1">IFERROR(NOW()-F11,"")</f>
        <v>45976.342564120372</v>
      </c>
      <c r="H11" s="96">
        <v>45976.281944444447</v>
      </c>
      <c r="I11" s="135" t="str">
        <f>IFERROR(VLOOKUP(D11,DB!A:F,6,0),"")</f>
        <v>SCECO</v>
      </c>
      <c r="J11" s="135" t="str">
        <f>IFERROR(VLOOKUP(D11,DB!A:G,7,0),"")</f>
        <v>Vandalized</v>
      </c>
      <c r="K11" s="98" t="s">
        <v>39120</v>
      </c>
      <c r="L11" s="92" t="str">
        <f>IFERROR(VLOOKUP(D11,DB!A:I,9,0),"")</f>
        <v>Zain</v>
      </c>
    </row>
    <row r="12" spans="1:16" ht="15" customHeight="1">
      <c r="A12" s="135" t="s">
        <v>39121</v>
      </c>
      <c r="B12" s="135" t="str">
        <f>IFERROR(VLOOKUP(D12,DB!A:K,11,0),"")</f>
        <v>R4</v>
      </c>
      <c r="C12" s="94">
        <v>1</v>
      </c>
      <c r="D12" s="92" t="s">
        <v>32088</v>
      </c>
      <c r="E12" s="95" t="s">
        <v>39021</v>
      </c>
      <c r="F12" s="96">
        <v>45976.283148148148</v>
      </c>
      <c r="G12" s="97">
        <f ca="1">IFERROR(NOW()-F12,"")</f>
        <v>5.9415972224087454E-2</v>
      </c>
      <c r="H12" s="96">
        <v>45976.277083333334</v>
      </c>
      <c r="I12" s="135" t="str">
        <f>IFERROR(VLOOKUP(D12,DB!A:F,6,0),"")</f>
        <v>SCECO</v>
      </c>
      <c r="J12" s="135" t="str">
        <f>IFERROR(VLOOKUP(D12,DB!A:G,7,0),"")</f>
        <v>Dead</v>
      </c>
      <c r="K12" s="98" t="s">
        <v>39122</v>
      </c>
      <c r="L12" s="92" t="str">
        <f>IFERROR(VLOOKUP(D12,DB!A:I,9,0),"")</f>
        <v>Latis</v>
      </c>
    </row>
    <row r="13" spans="1:16" ht="15" customHeight="1">
      <c r="A13" s="135"/>
      <c r="B13" s="135" t="str">
        <f>IFERROR(VLOOKUP(D13,DB!A:K,11,0),"")</f>
        <v/>
      </c>
      <c r="C13" s="94"/>
      <c r="D13" s="92"/>
      <c r="E13" s="95"/>
      <c r="F13" s="96"/>
      <c r="G13" s="97">
        <f ca="1">IFERROR(NOW()-F13,"")</f>
        <v>45976.342564120372</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45976.342564120372</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45976.342564120372</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45976.342564120372</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45976.342564120372</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45976.342564120372</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45976.342564120372</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45976.342564120372</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45976.342563888888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45976.342563888888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45976.342563888888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45976.342563888888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45976.342564120372</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45976.342564120372</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45976.342564120372</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45976.342564120372</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45976.342564120372</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45976.342564120372</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45976.342564120372</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45976.342564120372</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45976.342564120372</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45976.342564120372</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45976.342564120372</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45976.342564120372</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45976.342564120372</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45976.342564120372</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45976.342564120372</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45976.342564120372</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45976.342564120372</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45976.342564120372</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45976.342564120372</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45976.342564120372</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45976.342564120372</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45976.342564120372</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45976.342564120372</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45976.342564120372</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45976.342564120372</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45976.342564120372</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45976.342564120372</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45976.342564120372</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45976.342564120372</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45976.342564120372</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45976.342564120372</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45976.342564120372</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45976.342564120372</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45976.342564120372</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45976.342564120372</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45976.342564120372</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45976.342564120372</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45976.342564120372</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45976.342564120372</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45976.342564120372</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45976.342564120372</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45976.342564120372</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45976.342564120372</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45976.342564120372</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45976.342564120372</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45976.342564120372</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45976.342564120372</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45976.342564120372</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45976.342564120372</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45976.342564120372</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45976.342564120372</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45976.342564120372</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45976.342564120372</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45976.342564120372</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45976.342564120372</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45976.342564120372</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45976.342564120372</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45976.342564120372</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97">
        <f ca="1">IFERROR(NOW()-F83,"")</f>
        <v>45976.342564120372</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97">
        <f ca="1">IFERROR(NOW()-F84,"")</f>
        <v>45976.342564120372</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97">
        <f ca="1">IFERROR(NOW()-F85,"")</f>
        <v>45976.342564120372</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97">
        <f ca="1">IFERROR(NOW()-F86,"")</f>
        <v>45976.342564120372</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97">
        <f ca="1">IFERROR(NOW()-F87,"")</f>
        <v>45976.342564120372</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97">
        <f ca="1">IFERROR(NOW()-F88,"")</f>
        <v>45976.342564120372</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97">
        <f ca="1">IFERROR(NOW()-F89,"")</f>
        <v>45976.342564120372</v>
      </c>
      <c r="H89" s="96"/>
      <c r="I89" s="135" t="str">
        <f>IFERROR(VLOOKUP(D89,DB!A:F,6,0),"")</f>
        <v/>
      </c>
      <c r="J89" s="135" t="str">
        <f>IFERROR(VLOOKUP(D89,DB!A:G,7,0),"")</f>
        <v/>
      </c>
      <c r="K89" s="98"/>
      <c r="L89" s="92" t="str">
        <f>IFERROR(VLOOKUP(D89,DB!A:I,9,0),"")</f>
        <v/>
      </c>
    </row>
    <row r="90" spans="1:12" ht="15" customHeight="1">
      <c r="A90" s="135"/>
      <c r="B90" s="135" t="str">
        <f>IFERROR(VLOOKUP(D90,DB!A:K,11,0),"")</f>
        <v/>
      </c>
      <c r="C90" s="94"/>
      <c r="D90" s="92"/>
      <c r="E90" s="95"/>
      <c r="F90" s="96"/>
      <c r="G90" s="97">
        <f ca="1">IFERROR(NOW()-F90,"")</f>
        <v>45976.342564120372</v>
      </c>
      <c r="H90" s="96"/>
      <c r="I90" s="135" t="str">
        <f>IFERROR(VLOOKUP(D90,DB!A:F,6,0),"")</f>
        <v/>
      </c>
      <c r="J90" s="135" t="str">
        <f>IFERROR(VLOOKUP(D90,DB!A:G,7,0),"")</f>
        <v/>
      </c>
      <c r="K90" s="98"/>
      <c r="L90" s="92" t="str">
        <f>IFERROR(VLOOKUP(D90,DB!A:I,9,0),"")</f>
        <v/>
      </c>
    </row>
    <row r="91" spans="1:12" ht="15" customHeight="1">
      <c r="A91" s="135"/>
      <c r="B91" s="135" t="str">
        <f>IFERROR(VLOOKUP(D91,DB!A:K,11,0),"")</f>
        <v/>
      </c>
      <c r="C91" s="94"/>
      <c r="D91" s="92"/>
      <c r="E91" s="95"/>
      <c r="F91" s="96"/>
      <c r="G91" s="97">
        <f ca="1">IFERROR(NOW()-F91,"")</f>
        <v>45976.342564120372</v>
      </c>
      <c r="H91" s="96"/>
      <c r="I91" s="135" t="str">
        <f>IFERROR(VLOOKUP(D91,DB!A:F,6,0),"")</f>
        <v/>
      </c>
      <c r="J91" s="135" t="str">
        <f>IFERROR(VLOOKUP(D91,DB!A:G,7,0),"")</f>
        <v/>
      </c>
      <c r="K91" s="98"/>
      <c r="L91" s="92" t="str">
        <f>IFERROR(VLOOKUP(D91,DB!A:I,9,0),"")</f>
        <v/>
      </c>
    </row>
    <row r="92" spans="1:12" ht="15" customHeight="1">
      <c r="A92" s="135"/>
      <c r="B92" s="135" t="str">
        <f>IFERROR(VLOOKUP(D92,DB!A:K,11,0),"")</f>
        <v/>
      </c>
      <c r="C92" s="94"/>
      <c r="D92" s="92"/>
      <c r="E92" s="95"/>
      <c r="F92" s="96"/>
      <c r="G92" s="97">
        <f ca="1">IFERROR(NOW()-F92,"")</f>
        <v>45976.342564120372</v>
      </c>
      <c r="H92" s="96"/>
      <c r="I92" s="135" t="str">
        <f>IFERROR(VLOOKUP(D92,DB!A:F,6,0),"")</f>
        <v/>
      </c>
      <c r="J92" s="135" t="str">
        <f>IFERROR(VLOOKUP(D92,DB!A:G,7,0),"")</f>
        <v/>
      </c>
      <c r="K92" s="98"/>
      <c r="L92" s="92" t="str">
        <f>IFERROR(VLOOKUP(D92,DB!A:I,9,0),"")</f>
        <v/>
      </c>
    </row>
    <row r="93" spans="1:12" ht="15" customHeight="1">
      <c r="A93" s="135"/>
      <c r="B93" s="135" t="str">
        <f>IFERROR(VLOOKUP(D93,DB!A:K,11,0),"")</f>
        <v/>
      </c>
      <c r="C93" s="94"/>
      <c r="D93" s="92"/>
      <c r="E93" s="95"/>
      <c r="F93" s="96"/>
      <c r="G93" s="97">
        <f ca="1">IFERROR(NOW()-F93,"")</f>
        <v>45976.342564120372</v>
      </c>
      <c r="H93" s="96"/>
      <c r="I93" s="135" t="str">
        <f>IFERROR(VLOOKUP(D93,DB!A:F,6,0),"")</f>
        <v/>
      </c>
      <c r="J93" s="135" t="str">
        <f>IFERROR(VLOOKUP(D93,DB!A:G,7,0),"")</f>
        <v/>
      </c>
      <c r="K93" s="98"/>
      <c r="L93" s="92" t="str">
        <f>IFERROR(VLOOKUP(D93,DB!A:I,9,0),"")</f>
        <v/>
      </c>
    </row>
    <row r="94" spans="1:12" ht="15" customHeight="1">
      <c r="A94" s="135"/>
      <c r="B94" s="135" t="str">
        <f>IFERROR(VLOOKUP(D94,DB!A:K,11,0),"")</f>
        <v/>
      </c>
      <c r="C94" s="94"/>
      <c r="D94" s="92"/>
      <c r="E94" s="95"/>
      <c r="F94" s="96"/>
      <c r="G94" s="97">
        <f ca="1">IFERROR(NOW()-F94,"")</f>
        <v>45976.342564120372</v>
      </c>
      <c r="H94" s="96"/>
      <c r="I94" s="135" t="str">
        <f>IFERROR(VLOOKUP(D94,DB!A:F,6,0),"")</f>
        <v/>
      </c>
      <c r="J94" s="135" t="str">
        <f>IFERROR(VLOOKUP(D94,DB!A:G,7,0),"")</f>
        <v/>
      </c>
      <c r="K94" s="98"/>
      <c r="L94" s="92" t="str">
        <f>IFERROR(VLOOKUP(D94,DB!A:I,9,0),"")</f>
        <v/>
      </c>
    </row>
    <row r="95" spans="1:12" ht="15" customHeight="1">
      <c r="A95" s="135"/>
      <c r="B95" s="135" t="str">
        <f>IFERROR(VLOOKUP(D95,DB!A:K,11,0),"")</f>
        <v/>
      </c>
      <c r="C95" s="94"/>
      <c r="D95" s="92"/>
      <c r="E95" s="95"/>
      <c r="F95" s="96"/>
      <c r="G95" s="97">
        <f ca="1">IFERROR(NOW()-F95,"")</f>
        <v>45976.342564120372</v>
      </c>
      <c r="H95" s="96"/>
      <c r="I95" s="135" t="str">
        <f>IFERROR(VLOOKUP(D95,DB!A:F,6,0),"")</f>
        <v/>
      </c>
      <c r="J95" s="135" t="str">
        <f>IFERROR(VLOOKUP(D95,DB!A:G,7,0),"")</f>
        <v/>
      </c>
      <c r="K95" s="98"/>
      <c r="L95" s="92" t="str">
        <f>IFERROR(VLOOKUP(D95,DB!A:I,9,0),"")</f>
        <v/>
      </c>
    </row>
    <row r="96" spans="1:12" ht="15" customHeight="1">
      <c r="A96" s="135"/>
      <c r="B96" s="135" t="str">
        <f>IFERROR(VLOOKUP(D96,DB!A:K,11,0),"")</f>
        <v/>
      </c>
      <c r="C96" s="94"/>
      <c r="D96" s="92"/>
      <c r="E96" s="95"/>
      <c r="F96" s="96"/>
      <c r="G96" s="97">
        <f ca="1">IFERROR(NOW()-F96,"")</f>
        <v>45976.342564120372</v>
      </c>
      <c r="H96" s="96"/>
      <c r="I96" s="135" t="str">
        <f>IFERROR(VLOOKUP(D96,DB!A:F,6,0),"")</f>
        <v/>
      </c>
      <c r="J96" s="135" t="str">
        <f>IFERROR(VLOOKUP(D96,DB!A:G,7,0),"")</f>
        <v/>
      </c>
      <c r="K96" s="98"/>
      <c r="L96" s="92" t="str">
        <f>IFERROR(VLOOKUP(D96,DB!A:I,9,0),"")</f>
        <v/>
      </c>
    </row>
    <row r="97" spans="1:12" ht="15" customHeight="1">
      <c r="A97" s="135"/>
      <c r="B97" s="135" t="str">
        <f>IFERROR(VLOOKUP(D97,DB!A:K,11,0),"")</f>
        <v/>
      </c>
      <c r="C97" s="94"/>
      <c r="D97" s="92"/>
      <c r="E97" s="95"/>
      <c r="F97" s="96"/>
      <c r="G97" s="97">
        <f ca="1">IFERROR(NOW()-F97,"")</f>
        <v>45976.342564120372</v>
      </c>
      <c r="H97" s="96"/>
      <c r="I97" s="135" t="str">
        <f>IFERROR(VLOOKUP(D97,DB!A:F,6,0),"")</f>
        <v/>
      </c>
      <c r="J97" s="135" t="str">
        <f>IFERROR(VLOOKUP(D97,DB!A:G,7,0),"")</f>
        <v/>
      </c>
      <c r="K97" s="98"/>
      <c r="L97" s="92" t="str">
        <f>IFERROR(VLOOKUP(D97,DB!A:I,9,0),"")</f>
        <v/>
      </c>
    </row>
    <row r="98" spans="1:12" ht="15" customHeight="1">
      <c r="A98" s="135"/>
      <c r="B98" s="135" t="str">
        <f>IFERROR(VLOOKUP(D98,DB!A:K,11,0),"")</f>
        <v/>
      </c>
      <c r="C98" s="94"/>
      <c r="D98" s="92"/>
      <c r="E98" s="95"/>
      <c r="F98" s="96"/>
      <c r="G98" s="97">
        <f ca="1">IFERROR(NOW()-F98,"")</f>
        <v>45976.342564120372</v>
      </c>
      <c r="H98" s="96"/>
      <c r="I98" s="135" t="str">
        <f>IFERROR(VLOOKUP(D98,DB!A:F,6,0),"")</f>
        <v/>
      </c>
      <c r="J98" s="135" t="str">
        <f>IFERROR(VLOOKUP(D98,DB!A:G,7,0),"")</f>
        <v/>
      </c>
      <c r="K98" s="98"/>
      <c r="L98" s="92" t="str">
        <f>IFERROR(VLOOKUP(D98,DB!A:I,9,0),"")</f>
        <v/>
      </c>
    </row>
    <row r="99" spans="1:12" ht="15" customHeight="1">
      <c r="A99" s="135"/>
      <c r="B99" s="135" t="str">
        <f>IFERROR(VLOOKUP(D99,DB!A:K,11,0),"")</f>
        <v/>
      </c>
      <c r="C99" s="94"/>
      <c r="D99" s="92"/>
      <c r="E99" s="95"/>
      <c r="F99" s="96"/>
      <c r="G99" s="97">
        <f ca="1">IFERROR(NOW()-F99,"")</f>
        <v>45976.342564120372</v>
      </c>
      <c r="H99" s="96"/>
      <c r="I99" s="135" t="str">
        <f>IFERROR(VLOOKUP(D99,DB!A:F,6,0),"")</f>
        <v/>
      </c>
      <c r="J99" s="135" t="str">
        <f>IFERROR(VLOOKUP(D99,DB!A:G,7,0),"")</f>
        <v/>
      </c>
      <c r="K99" s="98"/>
      <c r="L99" s="92" t="str">
        <f>IFERROR(VLOOKUP(D99,DB!A:I,9,0),"")</f>
        <v/>
      </c>
    </row>
    <row r="100" spans="1:12" ht="15" customHeight="1">
      <c r="A100" s="135"/>
      <c r="B100" s="135" t="str">
        <f>IFERROR(VLOOKUP(D100,DB!A:K,11,0),"")</f>
        <v/>
      </c>
      <c r="C100" s="94"/>
      <c r="D100" s="92"/>
      <c r="E100" s="95"/>
      <c r="F100" s="96"/>
      <c r="G100" s="97">
        <f ca="1">IFERROR(NOW()-F100,"")</f>
        <v>45976.342564120372</v>
      </c>
      <c r="H100" s="96"/>
      <c r="I100" s="135" t="str">
        <f>IFERROR(VLOOKUP(D100,DB!A:F,6,0),"")</f>
        <v/>
      </c>
      <c r="J100" s="135" t="str">
        <f>IFERROR(VLOOKUP(D100,DB!A:G,7,0),"")</f>
        <v/>
      </c>
      <c r="K100" s="98"/>
      <c r="L100" s="92" t="str">
        <f>IFERROR(VLOOKUP(D100,DB!A:I,9,0),"")</f>
        <v/>
      </c>
    </row>
    <row r="101" spans="1:12" ht="15" customHeight="1">
      <c r="A101" s="135"/>
      <c r="B101" s="135" t="str">
        <f>IFERROR(VLOOKUP(D101,DB!A:K,11,0),"")</f>
        <v/>
      </c>
      <c r="C101" s="94"/>
      <c r="D101" s="92"/>
      <c r="E101" s="95"/>
      <c r="F101" s="96"/>
      <c r="G101" s="97">
        <f ca="1">IFERROR(NOW()-F101,"")</f>
        <v>45976.342564120372</v>
      </c>
      <c r="H101" s="96"/>
      <c r="I101" s="135" t="str">
        <f>IFERROR(VLOOKUP(D101,DB!A:F,6,0),"")</f>
        <v/>
      </c>
      <c r="J101" s="135" t="str">
        <f>IFERROR(VLOOKUP(D101,DB!A:G,7,0),"")</f>
        <v/>
      </c>
      <c r="K101" s="98"/>
      <c r="L101" s="92" t="str">
        <f>IFERROR(VLOOKUP(D101,DB!A:I,9,0),"")</f>
        <v/>
      </c>
    </row>
    <row r="102" spans="1:12" ht="15" customHeight="1">
      <c r="A102" s="135"/>
      <c r="B102" s="135" t="str">
        <f>IFERROR(VLOOKUP(D102,DB!A:K,11,0),"")</f>
        <v/>
      </c>
      <c r="C102" s="94"/>
      <c r="D102" s="92"/>
      <c r="E102" s="95"/>
      <c r="F102" s="96"/>
      <c r="G102" s="97">
        <f ca="1">IFERROR(NOW()-F102,"")</f>
        <v>45976.342564120372</v>
      </c>
      <c r="H102" s="96"/>
      <c r="I102" s="135" t="str">
        <f>IFERROR(VLOOKUP(D102,DB!A:F,6,0),"")</f>
        <v/>
      </c>
      <c r="J102" s="135" t="str">
        <f>IFERROR(VLOOKUP(D102,DB!A:G,7,0),"")</f>
        <v/>
      </c>
      <c r="K102" s="98"/>
      <c r="L102" s="92" t="str">
        <f>IFERROR(VLOOKUP(D102,DB!A:I,9,0),"")</f>
        <v/>
      </c>
    </row>
    <row r="103" spans="1:12" ht="15" customHeight="1">
      <c r="A103" s="135"/>
      <c r="B103" s="135" t="str">
        <f>IFERROR(VLOOKUP(D103,DB!A:K,11,0),"")</f>
        <v/>
      </c>
      <c r="C103" s="94"/>
      <c r="D103" s="92"/>
      <c r="E103" s="95"/>
      <c r="F103" s="96"/>
      <c r="G103" s="97">
        <f ca="1">IFERROR(NOW()-F103,"")</f>
        <v>45976.342564120372</v>
      </c>
      <c r="H103" s="96"/>
      <c r="I103" s="135" t="str">
        <f>IFERROR(VLOOKUP(D103,DB!A:F,6,0),"")</f>
        <v/>
      </c>
      <c r="J103" s="135" t="str">
        <f>IFERROR(VLOOKUP(D103,DB!A:G,7,0),"")</f>
        <v/>
      </c>
      <c r="K103" s="98"/>
      <c r="L103" s="92" t="str">
        <f>IFERROR(VLOOKUP(D103,DB!A:I,9,0),"")</f>
        <v/>
      </c>
    </row>
    <row r="104" spans="1:12" ht="15" customHeight="1">
      <c r="A104" s="135"/>
      <c r="B104" s="135" t="str">
        <f>IFERROR(VLOOKUP(D104,DB!A:K,11,0),"")</f>
        <v/>
      </c>
      <c r="C104" s="94"/>
      <c r="D104" s="92"/>
      <c r="E104" s="95"/>
      <c r="F104" s="96"/>
      <c r="G104" s="97">
        <f ca="1">IFERROR(NOW()-F104,"")</f>
        <v>45976.342564120372</v>
      </c>
      <c r="H104" s="96"/>
      <c r="I104" s="135" t="str">
        <f>IFERROR(VLOOKUP(D104,DB!A:F,6,0),"")</f>
        <v/>
      </c>
      <c r="J104" s="135" t="str">
        <f>IFERROR(VLOOKUP(D104,DB!A:G,7,0),"")</f>
        <v/>
      </c>
      <c r="K104" s="98"/>
      <c r="L104" s="92" t="str">
        <f>IFERROR(VLOOKUP(D104,DB!A:I,9,0),"")</f>
        <v/>
      </c>
    </row>
    <row r="105" spans="1:12" ht="15" customHeight="1">
      <c r="A105" s="135"/>
      <c r="B105" s="135" t="str">
        <f>IFERROR(VLOOKUP(D105,DB!A:K,11,0),"")</f>
        <v/>
      </c>
      <c r="C105" s="94"/>
      <c r="D105" s="92"/>
      <c r="E105" s="95"/>
      <c r="F105" s="96"/>
      <c r="G105" s="97">
        <f ca="1">IFERROR(NOW()-F105,"")</f>
        <v>45976.342564120372</v>
      </c>
      <c r="H105" s="96"/>
      <c r="I105" s="135" t="str">
        <f>IFERROR(VLOOKUP(D105,DB!A:F,6,0),"")</f>
        <v/>
      </c>
      <c r="J105" s="135" t="str">
        <f>IFERROR(VLOOKUP(D105,DB!A:G,7,0),"")</f>
        <v/>
      </c>
      <c r="K105" s="98"/>
      <c r="L105" s="92" t="str">
        <f>IFERROR(VLOOKUP(D105,DB!A:I,9,0),"")</f>
        <v/>
      </c>
    </row>
    <row r="106" spans="1:12" ht="15" customHeight="1">
      <c r="A106" s="135"/>
      <c r="B106" s="135" t="str">
        <f>IFERROR(VLOOKUP(D106,DB!A:K,11,0),"")</f>
        <v/>
      </c>
      <c r="C106" s="94"/>
      <c r="D106" s="92"/>
      <c r="E106" s="95"/>
      <c r="F106" s="96"/>
      <c r="G106" s="97">
        <f ca="1">IFERROR(NOW()-F106,"")</f>
        <v>45976.342564120372</v>
      </c>
      <c r="H106" s="96"/>
      <c r="I106" s="135" t="str">
        <f>IFERROR(VLOOKUP(D106,DB!A:F,6,0),"")</f>
        <v/>
      </c>
      <c r="J106" s="135" t="str">
        <f>IFERROR(VLOOKUP(D106,DB!A:G,7,0),"")</f>
        <v/>
      </c>
      <c r="K106" s="98"/>
      <c r="L106" s="92" t="str">
        <f>IFERROR(VLOOKUP(D106,DB!A:I,9,0),"")</f>
        <v/>
      </c>
    </row>
    <row r="107" spans="1:12" ht="15" customHeight="1">
      <c r="A107" s="135"/>
      <c r="B107" s="135" t="str">
        <f>IFERROR(VLOOKUP(D107,DB!A:K,11,0),"")</f>
        <v/>
      </c>
      <c r="C107" s="94"/>
      <c r="D107" s="92"/>
      <c r="E107" s="95"/>
      <c r="F107" s="96"/>
      <c r="G107" s="97">
        <f ca="1">IFERROR(NOW()-F107,"")</f>
        <v>45976.342564120372</v>
      </c>
      <c r="H107" s="96"/>
      <c r="I107" s="135" t="str">
        <f>IFERROR(VLOOKUP(D107,DB!A:F,6,0),"")</f>
        <v/>
      </c>
      <c r="J107" s="135" t="str">
        <f>IFERROR(VLOOKUP(D107,DB!A:G,7,0),"")</f>
        <v/>
      </c>
      <c r="K107" s="98"/>
      <c r="L107" s="92" t="str">
        <f>IFERROR(VLOOKUP(D107,DB!A:I,9,0),"")</f>
        <v/>
      </c>
    </row>
    <row r="108" spans="1:12" ht="15" customHeight="1">
      <c r="A108" s="135"/>
      <c r="B108" s="135" t="str">
        <f>IFERROR(VLOOKUP(D108,DB!A:K,11,0),"")</f>
        <v/>
      </c>
      <c r="C108" s="94"/>
      <c r="D108" s="92"/>
      <c r="E108" s="95"/>
      <c r="F108" s="96"/>
      <c r="G108" s="97">
        <f ca="1">IFERROR(NOW()-F108,"")</f>
        <v>45976.342564120372</v>
      </c>
      <c r="H108" s="96"/>
      <c r="I108" s="135" t="str">
        <f>IFERROR(VLOOKUP(D108,DB!A:F,6,0),"")</f>
        <v/>
      </c>
      <c r="J108" s="135" t="str">
        <f>IFERROR(VLOOKUP(D108,DB!A:G,7,0),"")</f>
        <v/>
      </c>
      <c r="K108" s="98"/>
      <c r="L108" s="92" t="str">
        <f>IFERROR(VLOOKUP(D108,DB!A:I,9,0),"")</f>
        <v/>
      </c>
    </row>
  </sheetData>
  <dataValidations count="2">
    <dataValidation allowBlank="1" showInputMessage="1" showErrorMessage="1" sqref="E1" xr:uid="{A4F81451-56CC-4543-9497-104C4E44EE4B}"/>
    <dataValidation type="list" allowBlank="1" showInputMessage="1" showErrorMessage="1" sqref="E2:E10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0"/>
  <sheetViews>
    <sheetView workbookViewId="0">
      <selection activeCell="D6" sqref="D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39123</v>
      </c>
      <c r="B2" s="37" t="str">
        <f>IFERROR(VLOOKUP(D2,DB!A:K,11,0),"")</f>
        <v>R5</v>
      </c>
      <c r="C2" s="37">
        <v>3</v>
      </c>
      <c r="D2" s="107" t="s">
        <v>36011</v>
      </c>
      <c r="E2" s="37" t="s">
        <v>39021</v>
      </c>
      <c r="F2" s="38">
        <v>45891.832060185188</v>
      </c>
      <c r="G2" s="116">
        <f ca="1">IFERROR(NOW()-F2,"")</f>
        <v>84.510503935183806</v>
      </c>
      <c r="H2" s="38">
        <v>45891.790393518517</v>
      </c>
      <c r="I2" s="37" t="str">
        <f>IFERROR(VLOOKUP(D2,DB!A:F,6,0),"")</f>
        <v>Generator-SG</v>
      </c>
      <c r="J2" s="37" t="str">
        <f>IFERROR(VLOOKUP(D2,DB!A:G,7,0),"")</f>
        <v>Vandalized</v>
      </c>
      <c r="K2" s="37" t="s">
        <v>39124</v>
      </c>
      <c r="L2" s="37" t="str">
        <f>IFERROR(VLOOKUP(D2,DB!A:I,9,0),"")</f>
        <v>Latis</v>
      </c>
      <c r="M2" s="106"/>
    </row>
    <row r="3" spans="1:13" ht="30">
      <c r="A3" s="37" t="s">
        <v>39125</v>
      </c>
      <c r="B3" s="37" t="str">
        <f>IFERROR(VLOOKUP(D3,DB!A:K,11,0),"")</f>
        <v>R5</v>
      </c>
      <c r="C3" s="37">
        <v>1</v>
      </c>
      <c r="D3" s="37" t="s">
        <v>33268</v>
      </c>
      <c r="E3" s="37" t="s">
        <v>39024</v>
      </c>
      <c r="F3" s="38">
        <v>45926.188877314817</v>
      </c>
      <c r="G3" s="116">
        <f t="shared" ref="G3" ca="1" si="0">IFERROR(NOW()-F3,"")</f>
        <v>50.153686805555481</v>
      </c>
      <c r="H3" s="38">
        <v>45926.158159722225</v>
      </c>
      <c r="I3" s="37" t="str">
        <f>IFERROR(VLOOKUP(D3,DB!A:F,6,0),"")</f>
        <v>SCECO</v>
      </c>
      <c r="J3" s="37" t="str">
        <f>IFERROR(VLOOKUP(D3,DB!A:G,7,0),"")</f>
        <v>Good</v>
      </c>
      <c r="K3" s="37" t="s">
        <v>39126</v>
      </c>
      <c r="L3" s="37" t="str">
        <f>IFERROR(VLOOKUP(D3,DB!A:I,9,0),"")</f>
        <v>Latis</v>
      </c>
      <c r="M3" s="106"/>
    </row>
    <row r="4" spans="1:13" ht="48" customHeight="1">
      <c r="A4" s="124" t="s">
        <v>39127</v>
      </c>
      <c r="B4" s="124" t="str">
        <f>IFERROR(VLOOKUP(D4,DB!A:K,11,0),"")</f>
        <v>R5</v>
      </c>
      <c r="C4" s="124">
        <v>1</v>
      </c>
      <c r="D4" s="124" t="s">
        <v>34758</v>
      </c>
      <c r="E4" s="124" t="s">
        <v>39024</v>
      </c>
      <c r="F4" s="125">
        <v>45948.661111111112</v>
      </c>
      <c r="G4" s="126">
        <f t="shared" ref="G4" ca="1" si="1">IFERROR(NOW()-F4,"")</f>
        <v>27.681453009259712</v>
      </c>
      <c r="H4" s="125">
        <v>45948.661111111112</v>
      </c>
      <c r="I4" s="124" t="str">
        <f>IFERROR(VLOOKUP(D4,DB!A:F,6,0),"")</f>
        <v>SCECO</v>
      </c>
      <c r="J4" s="124" t="str">
        <f>IFERROR(VLOOKUP(D4,DB!A:G,7,0),"")</f>
        <v>Dead</v>
      </c>
      <c r="K4" s="124" t="s">
        <v>39128</v>
      </c>
      <c r="L4" s="124" t="str">
        <f>IFERROR(VLOOKUP(D4,DB!A:I,9,0),"")</f>
        <v>Latis</v>
      </c>
    </row>
    <row r="5" spans="1:13" ht="30.75">
      <c r="A5" s="124" t="s">
        <v>39129</v>
      </c>
      <c r="B5" s="124" t="s">
        <v>5443</v>
      </c>
      <c r="C5" s="124">
        <v>1</v>
      </c>
      <c r="D5" s="124" t="s">
        <v>32330</v>
      </c>
      <c r="E5" s="124" t="s">
        <v>39021</v>
      </c>
      <c r="F5" s="125">
        <v>45968.848599537036</v>
      </c>
      <c r="G5" s="126">
        <v>0.54726851851851854</v>
      </c>
      <c r="H5" s="125">
        <v>45968.827465277776</v>
      </c>
      <c r="I5" s="124" t="s">
        <v>22</v>
      </c>
      <c r="J5" s="124" t="s">
        <v>65</v>
      </c>
      <c r="K5" s="124" t="s">
        <v>39130</v>
      </c>
      <c r="L5" s="124" t="s">
        <v>8145</v>
      </c>
    </row>
    <row r="6" spans="1:13">
      <c r="A6" s="124" t="s">
        <v>39131</v>
      </c>
      <c r="B6" s="124" t="str">
        <f>IFERROR(VLOOKUP(D6,DB!A:K,11,0),"")</f>
        <v>R5</v>
      </c>
      <c r="C6" s="124">
        <v>1</v>
      </c>
      <c r="D6" s="124" t="s">
        <v>33332</v>
      </c>
      <c r="E6" s="124" t="s">
        <v>39021</v>
      </c>
      <c r="F6" s="157">
        <v>45976.195474537039</v>
      </c>
      <c r="G6" s="126">
        <f t="shared" ref="G6:G53" ca="1" si="2">IFERROR(NOW()-F6,"")</f>
        <v>0.14708958333358169</v>
      </c>
      <c r="H6" s="125">
        <v>45976.02925925926</v>
      </c>
      <c r="I6" s="124" t="str">
        <f>IFERROR(VLOOKUP(D6,DB!A:F,6,0),"")</f>
        <v>SCECO</v>
      </c>
      <c r="J6" s="124" t="str">
        <f>IFERROR(VLOOKUP(D6,DB!A:G,7,0),"")</f>
        <v>Dead</v>
      </c>
      <c r="K6" s="124" t="s">
        <v>39132</v>
      </c>
      <c r="L6" s="124" t="str">
        <f>IFERROR(VLOOKUP(D6,DB!A:I,9,0),"")</f>
        <v>Latis</v>
      </c>
    </row>
    <row r="7" spans="1:13">
      <c r="A7" s="124"/>
      <c r="B7" s="124" t="str">
        <f>IFERROR(VLOOKUP(D7,DB!A:K,11,0),"")</f>
        <v/>
      </c>
      <c r="C7" s="124"/>
      <c r="D7" s="124"/>
      <c r="E7" s="124"/>
      <c r="F7" s="124"/>
      <c r="G7" s="126">
        <f t="shared" ca="1" si="2"/>
        <v>45976.342564120372</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45976.342564120372</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45976.342564120372</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45976.342564120372</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45976.342564120372</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45976.342564120372</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45976.342564120372</v>
      </c>
      <c r="H13" s="125"/>
      <c r="I13" s="124" t="str">
        <f>IFERROR(VLOOKUP(D13,DB!A:F,6,0),"")</f>
        <v/>
      </c>
      <c r="J13" s="124" t="str">
        <f>IFERROR(VLOOKUP(D13,DB!A:G,7,0),"")</f>
        <v/>
      </c>
      <c r="K13" s="124"/>
      <c r="L13" s="124" t="str">
        <f>IFERROR(VLOOKUP(D13,DB!A:I,9,0),"")</f>
        <v/>
      </c>
    </row>
    <row r="14" spans="1:13">
      <c r="A14" s="124"/>
      <c r="B14" s="124" t="str">
        <f>IFERROR(VLOOKUP(D14,DB!A:K,11,0),"")</f>
        <v/>
      </c>
      <c r="C14" s="124"/>
      <c r="D14" s="156"/>
      <c r="E14" s="124"/>
      <c r="F14" s="124"/>
      <c r="G14" s="126">
        <f t="shared" ca="1" si="2"/>
        <v>45976.342564120372</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45976.342564120372</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45976.342564120372</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45976.342564120372</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45976.342564120372</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45976.342564120372</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45976.342564120372</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45976.342564120372</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45976.342564120372</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45976.342564120372</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45976.342564120372</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45976.342564120372</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45976.342564120372</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45976.342564120372</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45976.342564120372</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45976.342564120372</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45976.342564120372</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45976.342564120372</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45976.342564120372</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45976.342564120372</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45976.342564120372</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45976.342564120372</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45976.342564120372</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45976.342564120372</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45976.342564120372</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45976.342564120372</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45976.342564120372</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45976.342564120372</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45976.342564120372</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45976.342564120372</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45976.342564120372</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45976.342564120372</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45976.342564120372</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2"/>
        <v>45976.342564120372</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2"/>
        <v>45976.342564120372</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2"/>
        <v>45976.342564120372</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2"/>
        <v>45976.342564120372</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2"/>
        <v>45976.342564120372</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2"/>
        <v>45976.342564120372</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2"/>
        <v>45976.342564120372</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ref="G54:G117" ca="1" si="3">IFERROR(NOW()-F54,"")</f>
        <v>45976.342564120372</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45976.342564120372</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45976.342564120372</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45976.342564120372</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45976.342564120372</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45976.342564120372</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45976.342564120372</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45976.342564120372</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45976.342564120372</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45976.342564120372</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45976.342564120372</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45976.342564120372</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45976.342564120372</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45976.342564120372</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45976.342564120372</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45976.342564120372</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45976.342564120372</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45976.342564120372</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45976.342564120372</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45976.342564120372</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45976.342564120372</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45976.342564120372</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45976.342564120372</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45976.342564120372</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45976.342564120372</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45976.342564120372</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45976.342564120372</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45976.342564120372</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45976.342564120372</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45976.342564120372</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45976.342564120372</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45976.342564120372</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45976.342564120372</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45976.342564120372</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45976.342564120372</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45976.342564120372</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45976.342564120372</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45976.342564120372</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45976.342564120372</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45976.342564120372</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45976.342564120372</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45976.342564120372</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45976.342564120372</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45976.342564120372</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45976.342564120372</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45976.342564120372</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45976.342564120372</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45976.342564120372</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45976.342564120372</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45976.342564120372</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45976.342564120372</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45976.342564120372</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45976.342564120372</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45976.342564120372</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45976.342564120372</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45976.342564120372</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45976.342564120372</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45976.342564120372</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45976.342564120372</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45976.342564120372</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45976.342564120372</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45976.342564120372</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45976.342564120372</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45976.342564120372</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ref="G118:G181" ca="1" si="4">IFERROR(NOW()-F118,"")</f>
        <v>45976.342564120372</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45976.342564120372</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45976.342564120372</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45976.342564120372</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45976.342564120372</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45976.342564120372</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45976.342564120372</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45976.342564120372</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45976.342564120372</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45976.342564120372</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45976.342564120372</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45976.342564120372</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45976.342564120372</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45976.342564120372</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45976.342564120372</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45976.342564120372</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45976.342564120372</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45976.342564120372</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45976.342564120372</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45976.342564120372</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45976.342564120372</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45976.342564120372</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45976.342564120372</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45976.342564120372</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45976.342564120372</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45976.342564120372</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45976.342564120372</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45976.342564120372</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45976.342564120372</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45976.342564120372</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45976.342564120372</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45976.342564120372</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45976.342564120372</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45976.342564120372</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45976.342564120372</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45976.342564120372</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45976.342564120372</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45976.342564120372</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45976.342564120372</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45976.342564120372</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45976.342564120372</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45976.342564120372</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45976.342564120372</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45976.342564120372</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45976.342564120372</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45976.342564120372</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45976.342564120372</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45976.342564120372</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45976.342564120372</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45976.342564120372</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45976.342564120372</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45976.342564120372</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45976.342564120372</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45976.342564120372</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45976.342564120372</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45976.342564120372</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45976.342564120372</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45976.342564120372</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45976.342564120372</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45976.342564120372</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45976.342564120372</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45976.342564120372</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45976.342564120372</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45976.342564120372</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ref="G182:G245" ca="1" si="5">IFERROR(NOW()-F182,"")</f>
        <v>45976.342564120372</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45976.342564120372</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45976.342564120372</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45976.342564120372</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45976.342564120372</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45976.342564120372</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45976.342564120372</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45976.342564120372</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45976.342564120372</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45976.342564120372</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45976.342564120372</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45976.342564120372</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45976.342564120372</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45976.342564120372</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45976.342564120372</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45976.342564120372</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45976.342564120372</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45976.342564120372</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45976.342564120372</v>
      </c>
      <c r="H200" s="124"/>
      <c r="I200" s="124" t="str">
        <f>IFERROR(VLOOKUP(D200,DB!A:F,6,0),"")</f>
        <v/>
      </c>
      <c r="J200" s="124" t="str">
        <f>IFERROR(VLOOKUP(D200,DB!A:G,7,0),"")</f>
        <v/>
      </c>
      <c r="K200" s="124"/>
      <c r="L200" s="124" t="str">
        <f>IFERROR(VLOOKUP(D200,DB!A:I,9,0),"")</f>
        <v/>
      </c>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sheetData>
  <dataValidations count="2">
    <dataValidation allowBlank="1" showInputMessage="1" showErrorMessage="1" sqref="E1" xr:uid="{920C6338-E771-4DAE-8C89-92A9093EA4DE}"/>
    <dataValidation type="list" allowBlank="1" showInputMessage="1" showErrorMessage="1" sqref="E2:E20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3"/>
  <sheetViews>
    <sheetView tabSelected="1" workbookViewId="0">
      <selection activeCell="D5" sqref="D5"/>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39133</v>
      </c>
      <c r="B2" s="141" t="str">
        <f>IFERROR(VLOOKUP(D2,DB!A:K,11,0),"")</f>
        <v>R6</v>
      </c>
      <c r="C2" s="142">
        <v>1</v>
      </c>
      <c r="D2" s="141" t="s">
        <v>29338</v>
      </c>
      <c r="E2" s="124" t="s">
        <v>39021</v>
      </c>
      <c r="F2" s="143">
        <v>45976.326261574075</v>
      </c>
      <c r="G2" s="105">
        <f t="shared" ref="G2:G25" ca="1" si="0">IFERROR(NOW()-F2,"-")</f>
        <v>1.6302546297083609E-2</v>
      </c>
      <c r="H2" s="143">
        <v>45976.320451388892</v>
      </c>
      <c r="I2" s="141" t="str">
        <f>IFERROR(VLOOKUP(D2,DB!A:F,6,0),"")</f>
        <v>SCECO</v>
      </c>
      <c r="J2" s="141" t="str">
        <f>IFERROR(VLOOKUP(D2,DB!A:G,7,0),"")</f>
        <v>Dead</v>
      </c>
      <c r="K2" s="144" t="s">
        <v>39134</v>
      </c>
      <c r="L2" s="145" t="str">
        <f>IFERROR(VLOOKUP(D2,DB!A:I,9,0),"")</f>
        <v>Latis</v>
      </c>
    </row>
    <row r="3" spans="1:16382" ht="31.5" customHeight="1">
      <c r="A3" s="140" t="s">
        <v>39135</v>
      </c>
      <c r="B3" s="141" t="str">
        <f>IFERROR(VLOOKUP(D3,DB!A:K,11,0),"")</f>
        <v>R6</v>
      </c>
      <c r="C3" s="142">
        <v>1</v>
      </c>
      <c r="D3" s="141" t="s">
        <v>34170</v>
      </c>
      <c r="E3" s="124" t="s">
        <v>39021</v>
      </c>
      <c r="F3" s="143">
        <v>45976.337025462963</v>
      </c>
      <c r="G3" s="105">
        <f t="shared" ca="1" si="0"/>
        <v>5.5386574094882235E-3</v>
      </c>
      <c r="H3" s="143">
        <v>45976.331099537034</v>
      </c>
      <c r="I3" s="141" t="str">
        <f>IFERROR(VLOOKUP(D3,DB!A:F,6,0),"")</f>
        <v>SCECO</v>
      </c>
      <c r="J3" s="141" t="str">
        <f>IFERROR(VLOOKUP(D3,DB!A:G,7,0),"")</f>
        <v>Dead</v>
      </c>
      <c r="K3" s="144"/>
      <c r="L3" s="145" t="str">
        <f>IFERROR(VLOOKUP(D3,DB!A:I,9,0),"")</f>
        <v>Latis</v>
      </c>
    </row>
    <row r="4" spans="1:16382" ht="31.5" customHeight="1">
      <c r="A4" s="140"/>
      <c r="B4" s="141" t="str">
        <f>IFERROR(VLOOKUP(D4,DB!A:K,11,0),"")</f>
        <v/>
      </c>
      <c r="C4" s="142"/>
      <c r="D4" s="141"/>
      <c r="E4" s="124"/>
      <c r="F4" s="143"/>
      <c r="G4" s="105">
        <f t="shared" ca="1" si="0"/>
        <v>45976.342564120372</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45976.342564120372</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45976.342564120372</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45976.342564120372</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45976.342564120372</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45976.342564120372</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45976.342564120372</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45976.342564120372</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45976.342564120372</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45976.342564120372</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45976.342564120372</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45976.342564120372</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45976.342564120372</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45976.342564120372</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45976.342564120372</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45976.342564120372</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45976.342564120372</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45976.342564120372</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45976.342564120372</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45976.342564120372</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45976.342564120372</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45976.342564120372</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ref="G26:G89" ca="1" si="1">IFERROR(NOW()-F26,"-")</f>
        <v>45976.342564120372</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45976.342564120372</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45976.342564120372</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45976.342564120372</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45976.342564120372</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45976.342564120372</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45976.342564120372</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45976.342564120372</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45976.342564120372</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45976.342564120372</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45976.342564120372</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45976.342564120372</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45976.342564120372</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45976.342564120372</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45976.342564120372</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45976.342564120372</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45976.342564120372</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45976.342564120372</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45976.342564120372</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45976.342564120372</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45976.342564120372</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45976.342564120372</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45976.342564120372</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45976.342564120372</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45976.342564120372</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45976.342564120372</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45976.342564120372</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45976.342564120372</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45976.342564120372</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45976.342564120372</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45976.342564120372</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45976.342564120372</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45976.342564120372</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45976.342564120372</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45976.342564120372</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45976.342564120372</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45976.342564120372</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45976.342564120372</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45976.342564120372</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45976.342564120372</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45976.342564120372</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45976.342564120372</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45976.342564120372</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45976.342564120372</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45976.342564120372</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45976.342564120372</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45976.342564120372</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45976.342564120372</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45976.342564120372</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45976.342564120372</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45976.342564120372</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45976.342564120372</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45976.342564120372</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45976.342564120372</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45976.342564120372</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45976.342564120372</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45976.342564120372</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45976.342564120372</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45976.342564120372</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45976.342564120372</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45976.342564120372</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45976.342564120372</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45976.342564120372</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45976.342564120372</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ref="G90:G123" ca="1" si="2">IFERROR(NOW()-F90,"-")</f>
        <v>45976.342564120372</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45976.342564120372</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45976.342564120372</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45976.342564120372</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45976.342564120372</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45976.342564120372</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45976.342564120372</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45976.342564120372</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45976.342564120372</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45976.342564120372</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45976.342564120372</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45976.342564120372</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45976.342564120372</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45976.342564120372</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45976.342564120372</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45976.342564120372</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45976.342564120372</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45976.342564120372</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45976.342564120372</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45976.342564120372</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45976.342564120372</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45976.342564120372</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45976.342564120372</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45976.342564120372</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45976.342564120372</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45976.342564120372</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45976.342564120372</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45976.342564120372</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45976.342564120372</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45976.342564120372</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45976.342564120372</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45976.342564120372</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45976.342564120372</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45976.342564120372</v>
      </c>
      <c r="H123" s="143"/>
      <c r="I123" s="141" t="str">
        <f>IFERROR(VLOOKUP(D123,DB!A:F,6,0),"")</f>
        <v/>
      </c>
      <c r="J123" s="141" t="str">
        <f>IFERROR(VLOOKUP(D123,DB!A:G,7,0),"")</f>
        <v/>
      </c>
      <c r="K123" s="144"/>
      <c r="L123" s="145" t="str">
        <f>IFERROR(VLOOKUP(D123,DB!A:I,9,0),"")</f>
        <v/>
      </c>
    </row>
  </sheetData>
  <dataValidations count="2">
    <dataValidation allowBlank="1" showInputMessage="1" showErrorMessage="1" sqref="E1" xr:uid="{9E1BC488-8814-4F8A-8DBE-742B3278AB71}"/>
    <dataValidation type="list" allowBlank="1" showInputMessage="1" showErrorMessage="1" sqref="E2:E12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2025-11-15T05:15:12Z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